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agovpt.sharepoint.com/sites/TERRITORIOSINTELIGENTES/Documentos Partilhados/2.1 Fábrica Dados (inc. casos usos)/Aviso Serviços de Dados/"/>
    </mc:Choice>
  </mc:AlternateContent>
  <xr:revisionPtr revIDLastSave="94" documentId="13_ncr:1_{30B55A45-AD6A-45A0-BB6B-63F6F2A4C68A}" xr6:coauthVersionLast="47" xr6:coauthVersionMax="47" xr10:uidLastSave="{43E9D4CA-7AD5-4778-BF2E-4C76D43D3A8F}"/>
  <bookViews>
    <workbookView xWindow="2310" yWindow="-16320" windowWidth="29040" windowHeight="15720" xr2:uid="{9AE16725-702F-4318-9793-7F6894CBA592}"/>
  </bookViews>
  <sheets>
    <sheet name="Caraterização Candidatura" sheetId="1" r:id="rId1"/>
    <sheet name="Ficha Caraterização dos dados" sheetId="8" r:id="rId2"/>
    <sheet name="Estrutura de Financiamento" sheetId="5" r:id="rId3"/>
    <sheet name="Mérito" sheetId="3" r:id="rId4"/>
    <sheet name="AUX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" l="1"/>
  <c r="H50" i="1" l="1"/>
  <c r="F4" i="5" l="1"/>
  <c r="G4" i="5"/>
  <c r="U14" i="8"/>
  <c r="R26" i="8"/>
  <c r="X24" i="8" l="1"/>
  <c r="X25" i="8"/>
  <c r="X26" i="8"/>
  <c r="X27" i="8"/>
  <c r="X28" i="8"/>
  <c r="X29" i="8"/>
  <c r="X30" i="8"/>
  <c r="X31" i="8"/>
  <c r="X32" i="8"/>
  <c r="X33" i="8"/>
  <c r="X34" i="8"/>
  <c r="V24" i="8"/>
  <c r="V25" i="8"/>
  <c r="V26" i="8"/>
  <c r="V27" i="8"/>
  <c r="V28" i="8"/>
  <c r="V29" i="8"/>
  <c r="V30" i="8"/>
  <c r="V31" i="8"/>
  <c r="V32" i="8"/>
  <c r="V33" i="8"/>
  <c r="V34" i="8"/>
  <c r="T24" i="8"/>
  <c r="T25" i="8"/>
  <c r="T26" i="8"/>
  <c r="T27" i="8"/>
  <c r="T28" i="8"/>
  <c r="T29" i="8"/>
  <c r="T30" i="8"/>
  <c r="T31" i="8"/>
  <c r="T32" i="8"/>
  <c r="T33" i="8"/>
  <c r="T34" i="8"/>
  <c r="X23" i="8"/>
  <c r="V23" i="8"/>
  <c r="R23" i="8"/>
  <c r="T23" i="8"/>
  <c r="R24" i="8"/>
  <c r="R25" i="8"/>
  <c r="R27" i="8"/>
  <c r="R28" i="8"/>
  <c r="R29" i="8"/>
  <c r="R30" i="8"/>
  <c r="R31" i="8"/>
  <c r="R32" i="8"/>
  <c r="R33" i="8"/>
  <c r="R34" i="8"/>
  <c r="U12" i="8" l="1"/>
  <c r="U13" i="8"/>
  <c r="U11" i="8"/>
  <c r="U10" i="8" l="1"/>
  <c r="B5" i="3" s="1"/>
  <c r="B4" i="3"/>
  <c r="B1" i="3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H15" i="5"/>
  <c r="H14" i="5"/>
  <c r="H13" i="5"/>
  <c r="H12" i="5"/>
  <c r="H11" i="5"/>
  <c r="H10" i="5"/>
  <c r="H9" i="5"/>
  <c r="H8" i="5"/>
  <c r="B3" i="3" l="1"/>
  <c r="J4" i="5" s="1"/>
  <c r="B6" i="3"/>
  <c r="H4" i="5"/>
  <c r="B2" i="3" l="1"/>
</calcChain>
</file>

<file path=xl/sharedStrings.xml><?xml version="1.0" encoding="utf-8"?>
<sst xmlns="http://schemas.openxmlformats.org/spreadsheetml/2006/main" count="690" uniqueCount="229">
  <si>
    <t>ANEXO I: FICHA DE CARATERIZAÇÃO DA CANDIDATURA</t>
  </si>
  <si>
    <t>Caraterização da Candidatura</t>
  </si>
  <si>
    <t>&lt;SELECIONAR OPÇÃO&gt;</t>
  </si>
  <si>
    <t>Descrição</t>
  </si>
  <si>
    <t xml:space="preserve"> COMPONENTES DA CANDIDATURA </t>
  </si>
  <si>
    <t>OBJETIVO</t>
  </si>
  <si>
    <t>VALOR DO FINANCIAMENTO (sem IVA)</t>
  </si>
  <si>
    <t>·</t>
  </si>
  <si>
    <r>
      <t>DESPESAS COM PROMOÇÃO E DIVULGAÇÃO DOS SERVIÇOS DE PARTILHA DE DADOS E/OU NOVAS FUNCIONALIDADES</t>
    </r>
    <r>
      <rPr>
        <sz val="10"/>
        <color theme="3"/>
        <rFont val="Calibri"/>
        <family val="2"/>
        <scheme val="minor"/>
      </rPr>
      <t xml:space="preserve"> </t>
    </r>
    <r>
      <rPr>
        <b/>
        <sz val="10"/>
        <color theme="3"/>
        <rFont val="Calibri"/>
        <family val="2"/>
        <scheme val="minor"/>
      </rPr>
      <t xml:space="preserve">
</t>
    </r>
    <r>
      <rPr>
        <sz val="10"/>
        <color theme="3"/>
        <rFont val="Calibri"/>
        <family val="2"/>
        <scheme val="minor"/>
      </rPr>
      <t>(não poderão representar mais de 5% das despesas elegíveis da operação)</t>
    </r>
  </si>
  <si>
    <t>TOTAL</t>
  </si>
  <si>
    <t>Informações Adicionais:</t>
  </si>
  <si>
    <t>ITENS A DESCREVER</t>
  </si>
  <si>
    <t>DESCRIÇÃO</t>
  </si>
  <si>
    <t>Quais os principais benefícios que serão conseguidos com esta candidatura?</t>
  </si>
  <si>
    <t>Que riscos são mais relevantes para o sucesso da implementação desta candidatura?</t>
  </si>
  <si>
    <t xml:space="preserve">Perspetivas para a evolução futura </t>
  </si>
  <si>
    <t xml:space="preserve">Outra informação relevante </t>
  </si>
  <si>
    <t>ANEXO I: FICHA DE CARATERIZAÇÃO DOS CONJUNTOS DE DADOS</t>
  </si>
  <si>
    <t>ENTIDADE</t>
  </si>
  <si>
    <t>Nº TOTAL DE CONJUNTOS DE DADOS</t>
  </si>
  <si>
    <t>Nº CONJUNTOS PRIORIDADE ALTA</t>
  </si>
  <si>
    <t>Nº CONJUNTOS PRIORIDADE MÉDIA</t>
  </si>
  <si>
    <t>Nº CONJUNTOS PRIORIDADE BAIXA</t>
  </si>
  <si>
    <r>
      <t xml:space="preserve">Nº HVD 
</t>
    </r>
    <r>
      <rPr>
        <sz val="9"/>
        <color theme="3"/>
        <rFont val="Calibri"/>
        <family val="2"/>
        <scheme val="minor"/>
      </rPr>
      <t>(não incluídos na Tabela 4 do Anexo III)</t>
    </r>
  </si>
  <si>
    <t>CARACTERIZAÇÃO DOS CONJUNTOS DE DADOS:</t>
  </si>
  <si>
    <t>Conjuntos de dados incluídos na Tb. 4 Anexo III</t>
  </si>
  <si>
    <r>
      <t xml:space="preserve">CONJUNTO DE DADOS
</t>
    </r>
    <r>
      <rPr>
        <sz val="9"/>
        <color theme="3"/>
        <rFont val="Calibri"/>
        <family val="2"/>
        <scheme val="minor"/>
      </rPr>
      <t xml:space="preserve">&lt;DESIGNAÇÃO&gt;
</t>
    </r>
  </si>
  <si>
    <r>
      <t xml:space="preserve">DESCRIÇÃO
</t>
    </r>
    <r>
      <rPr>
        <sz val="9"/>
        <color theme="3"/>
        <rFont val="Calibri"/>
        <family val="2"/>
        <scheme val="minor"/>
      </rPr>
      <t>&lt;BREVE DESCRIÇÃO DO CONJUNTO DADOS&gt;</t>
    </r>
  </si>
  <si>
    <r>
      <t xml:space="preserve">GRANULARIDADE ESPACIAL
</t>
    </r>
    <r>
      <rPr>
        <sz val="9"/>
        <color theme="3"/>
        <rFont val="Calibri"/>
        <family val="2"/>
        <scheme val="minor"/>
      </rPr>
      <t xml:space="preserve">(Tb. 3 Anexo III) </t>
    </r>
  </si>
  <si>
    <r>
      <t xml:space="preserve">COBERTURA ESPACIAL
</t>
    </r>
    <r>
      <rPr>
        <sz val="9"/>
        <color theme="3"/>
        <rFont val="Calibri"/>
        <family val="2"/>
        <scheme val="minor"/>
      </rPr>
      <t xml:space="preserve">(Tb. 3 Anexo III) </t>
    </r>
  </si>
  <si>
    <r>
      <t xml:space="preserve">TEMA
</t>
    </r>
    <r>
      <rPr>
        <sz val="9"/>
        <color theme="3"/>
        <rFont val="Calibri"/>
        <family val="2"/>
        <scheme val="minor"/>
      </rPr>
      <t>(Tb. 4 Anexo III)</t>
    </r>
  </si>
  <si>
    <r>
      <t xml:space="preserve">CONJUNTO DE DADOS
</t>
    </r>
    <r>
      <rPr>
        <sz val="9"/>
        <color theme="3"/>
        <rFont val="Calibri"/>
        <family val="2"/>
        <scheme val="minor"/>
      </rPr>
      <t>(Tb. 4 Anexo III)</t>
    </r>
  </si>
  <si>
    <r>
      <t xml:space="preserve">HVD
</t>
    </r>
    <r>
      <rPr>
        <sz val="9"/>
        <color theme="3"/>
        <rFont val="Calibri"/>
        <family val="2"/>
        <scheme val="minor"/>
      </rPr>
      <t>(Tb. 4 Anexo III)</t>
    </r>
  </si>
  <si>
    <r>
      <t xml:space="preserve">RELEVÂNCIA
</t>
    </r>
    <r>
      <rPr>
        <sz val="9"/>
        <color theme="3"/>
        <rFont val="Calibri"/>
        <family val="2"/>
        <scheme val="minor"/>
      </rPr>
      <t>(Tb. 4 Anexo III)</t>
    </r>
  </si>
  <si>
    <t>Total</t>
  </si>
  <si>
    <t>Conjuntos de dados não incluídos na Tb. 4 Anexo III</t>
  </si>
  <si>
    <r>
      <t xml:space="preserve">GRANULARIDADE TEMPORAL
</t>
    </r>
    <r>
      <rPr>
        <sz val="9"/>
        <color theme="3"/>
        <rFont val="Calibri"/>
        <family val="2"/>
        <scheme val="minor"/>
      </rPr>
      <t xml:space="preserve">(Tb. 3 Anexo III) </t>
    </r>
    <r>
      <rPr>
        <b/>
        <sz val="9"/>
        <color theme="3"/>
        <rFont val="Calibri"/>
        <family val="2"/>
        <scheme val="minor"/>
      </rPr>
      <t xml:space="preserve">
</t>
    </r>
  </si>
  <si>
    <t>DOMÍNIO ENTI</t>
  </si>
  <si>
    <t>MAPA DE INVESTIMENTOS</t>
  </si>
  <si>
    <t>Limite de Financiamento</t>
  </si>
  <si>
    <t>Nº Inv</t>
  </si>
  <si>
    <t>Nº Doc</t>
  </si>
  <si>
    <t>Designação*</t>
  </si>
  <si>
    <t>Aquisição (aaaa-mm-dd)*</t>
  </si>
  <si>
    <t>Total Investimento (sem IVA)</t>
  </si>
  <si>
    <t>Total Apoio PRR</t>
  </si>
  <si>
    <t>Diferencial (não financiado)</t>
  </si>
  <si>
    <t>Tipologia das Despesas*</t>
  </si>
  <si>
    <t>Entidade Beneficiária (NIF)</t>
  </si>
  <si>
    <t>Ano</t>
  </si>
  <si>
    <t>Tipo de Beneneficiário</t>
  </si>
  <si>
    <t>AC - Avaliação da candidatura</t>
  </si>
  <si>
    <t>T -Índice de cobertura territorial</t>
  </si>
  <si>
    <t>D - Índice de relevância dos dados</t>
  </si>
  <si>
    <t>N -Índice de nº de conjuntos de dados</t>
  </si>
  <si>
    <t>C – Índice relativo ao custo</t>
  </si>
  <si>
    <t>Ambiente</t>
  </si>
  <si>
    <t>Áreas de inundação</t>
  </si>
  <si>
    <t>sim</t>
  </si>
  <si>
    <t>alta</t>
  </si>
  <si>
    <t>Entidades da Administração Pública Central</t>
  </si>
  <si>
    <t>S</t>
  </si>
  <si>
    <r>
      <rPr>
        <b/>
        <sz val="11"/>
        <color theme="1"/>
        <rFont val="Calibri"/>
        <family val="2"/>
        <scheme val="minor"/>
      </rPr>
      <t>Nacional</t>
    </r>
    <r>
      <rPr>
        <sz val="11"/>
        <color theme="1"/>
        <rFont val="Calibri"/>
        <family val="2"/>
        <scheme val="minor"/>
      </rPr>
      <t xml:space="preserve"> ou continente ou regiões autónomas</t>
    </r>
  </si>
  <si>
    <t>Aterros sanitários</t>
  </si>
  <si>
    <t>baixa</t>
  </si>
  <si>
    <t>Empresas Locais</t>
  </si>
  <si>
    <t>N</t>
  </si>
  <si>
    <r>
      <rPr>
        <b/>
        <sz val="11"/>
        <color theme="1"/>
        <rFont val="Calibri"/>
        <family val="2"/>
        <scheme val="minor"/>
      </rPr>
      <t>Regional</t>
    </r>
    <r>
      <rPr>
        <sz val="11"/>
        <color theme="1"/>
        <rFont val="Calibri"/>
        <family val="2"/>
        <scheme val="minor"/>
      </rPr>
      <t xml:space="preserve"> (área correspondente a uma subdivisão regional, à escala das NUTS III)</t>
    </r>
  </si>
  <si>
    <t>Parcial</t>
  </si>
  <si>
    <t>Economia</t>
  </si>
  <si>
    <t xml:space="preserve">Avisos meteorológicos </t>
  </si>
  <si>
    <t xml:space="preserve">Serviços municipalizados e intermunicipalizados </t>
  </si>
  <si>
    <r>
      <rPr>
        <b/>
        <sz val="11"/>
        <color theme="1"/>
        <rFont val="Calibri"/>
        <family val="2"/>
        <scheme val="minor"/>
      </rPr>
      <t>Municipal</t>
    </r>
    <r>
      <rPr>
        <sz val="11"/>
        <color theme="1"/>
        <rFont val="Calibri"/>
        <family val="2"/>
        <scheme val="minor"/>
      </rPr>
      <t xml:space="preserve"> (área correspondente à totalidade de um município)</t>
    </r>
  </si>
  <si>
    <t>Governança</t>
  </si>
  <si>
    <t>Capacidade de carga das praias</t>
  </si>
  <si>
    <t>não</t>
  </si>
  <si>
    <t>média</t>
  </si>
  <si>
    <t xml:space="preserve">d) Despesas com a promoção e divulgação dos serviços de partilha de dados e/ou novas funcionalidades, que não poderão representar mais de 5% das despesas elegíveis da operação. </t>
  </si>
  <si>
    <r>
      <rPr>
        <b/>
        <sz val="11"/>
        <color theme="1"/>
        <rFont val="Calibri"/>
        <family val="2"/>
        <scheme val="minor"/>
      </rPr>
      <t>Pontual</t>
    </r>
    <r>
      <rPr>
        <sz val="11"/>
        <color theme="1"/>
        <rFont val="Calibri"/>
        <family val="2"/>
        <scheme val="minor"/>
      </rPr>
      <t xml:space="preserve"> (área inferior à de um município)</t>
    </r>
  </si>
  <si>
    <t>Mobilidade</t>
  </si>
  <si>
    <t>Consumo de água</t>
  </si>
  <si>
    <t>Qualidade de vida</t>
  </si>
  <si>
    <t>Dados hidrométricos (incluindo estações)</t>
  </si>
  <si>
    <t>Sociedade</t>
  </si>
  <si>
    <t>Eco rede - ecopistas</t>
  </si>
  <si>
    <t>Estabelecimentos com enquadramento MIRR (Mapa Integrado de Registo de Resíduos)</t>
  </si>
  <si>
    <t>Estabelecimentos SEVESO
(indústrias da EU onde substâncias perigosas são usadas ou armazenadas em grandes quantidades)</t>
  </si>
  <si>
    <t>Estações de incineração, transferência e triagem</t>
  </si>
  <si>
    <t>GEE
(Gases de efeito de estufa)</t>
  </si>
  <si>
    <t>Informação de sismicidade</t>
  </si>
  <si>
    <t>Instalações CELE 
(Comércio Europeu de Licenças de Emissão)</t>
  </si>
  <si>
    <t>Localização e armazenamento das albufeiras</t>
  </si>
  <si>
    <t>Localização das barragens</t>
  </si>
  <si>
    <t xml:space="preserve">Marcas de cheia </t>
  </si>
  <si>
    <t>Meteorologia (estações, velocidade vento, direção vento, rajada, temperatura média, máxima e mínima, humidade, precipitação, temperatura ponto orvalho, evapotranspiração, humidade relativa, pressão atmosférica)</t>
  </si>
  <si>
    <t>Modelo digital do terreno</t>
  </si>
  <si>
    <t>Organizações registadas no EMAS 
(Sistema de Ecogestão e Auditoria)</t>
  </si>
  <si>
    <t>Pontos de recolha de resíduos de equipamentos elétricos e eletrónicos</t>
  </si>
  <si>
    <t>Prevenção de acidentes graves - estabelecimentos abrangidos</t>
  </si>
  <si>
    <t>Previsão de marés</t>
  </si>
  <si>
    <t xml:space="preserve">Previsão do estado do mar </t>
  </si>
  <si>
    <t xml:space="preserve">Previsão do risco de incêndio </t>
  </si>
  <si>
    <t>Previsão do risco de ultravioletas (Índice Ultravioleta)</t>
  </si>
  <si>
    <t>Previsão meteorológica</t>
  </si>
  <si>
    <t>Qualidade da água balnear</t>
  </si>
  <si>
    <t>Qualidade da água consumo</t>
  </si>
  <si>
    <t xml:space="preserve">Qualidade do ar (O3, NO2, CO, SO2, PM10, PM2.5, C6H6) </t>
  </si>
  <si>
    <t>Qualidade do ar (zonas e aglomerações)</t>
  </si>
  <si>
    <t>Rede de estações de qualidade do ar</t>
  </si>
  <si>
    <t>Rede hidrográfica</t>
  </si>
  <si>
    <t>Rega de espaços verdes (infraestrutura, consumos)</t>
  </si>
  <si>
    <t xml:space="preserve">Resíduos - ecopontos e contentores </t>
  </si>
  <si>
    <t>Resíduos - recolha e níveis de enchimento</t>
  </si>
  <si>
    <t>Zonas de gestão de resíduos</t>
  </si>
  <si>
    <t>Economia e finanças</t>
  </si>
  <si>
    <t>Boletim de alojamento</t>
  </si>
  <si>
    <t>CT (Conjuntos turísticos) existentes (características, capacidade, taxa de ocupação)</t>
  </si>
  <si>
    <t>Dados de atividade empresarial (incluindo áreas de acolhimento empresarial)</t>
  </si>
  <si>
    <t>Dados de receitas fiscais - (IRC e IRS)</t>
  </si>
  <si>
    <t>Dados dos centros de emprego (oferta, procura, por atividade, grupos etários, nacionalidade)</t>
  </si>
  <si>
    <t>Estabelecimentos de alojamento local (características, capacidade, taxa de ocupação)</t>
  </si>
  <si>
    <t>ET (Empreendimentos turísticos) existentes (características, capacidade, taxa de ocupação)</t>
  </si>
  <si>
    <t>POI comercial (hotéis, restaurantes e outros estabelecimentos comerciais)</t>
  </si>
  <si>
    <t xml:space="preserve">POI recreio (parques, museus, teatros e outros espaços de entretenimento) </t>
  </si>
  <si>
    <t>Remuneração base dos trabalhadores por setor de atividade</t>
  </si>
  <si>
    <t>Educação, cultura e desporto</t>
  </si>
  <si>
    <t>Estabelecimentos de ensino (localização e características dos estabelecimentos, tipologias, níveis de ensino)</t>
  </si>
  <si>
    <t>Energia</t>
  </si>
  <si>
    <t>Centrais de cogeração</t>
  </si>
  <si>
    <t>Centrais eólicas</t>
  </si>
  <si>
    <t>Centrais hídricas</t>
  </si>
  <si>
    <t>Centrais solares</t>
  </si>
  <si>
    <t>Centrais térmicas</t>
  </si>
  <si>
    <t>Consumo de eletricidade (baixa, média e alta tensão)</t>
  </si>
  <si>
    <t xml:space="preserve">Consumo de eletricidade por edifício da administração pública </t>
  </si>
  <si>
    <t>Consumo de gás</t>
  </si>
  <si>
    <t>Dados de iluminação pública (localização e características da infraestrutura)</t>
  </si>
  <si>
    <t>Energia elétrica injetada na rede (autoprodução)</t>
  </si>
  <si>
    <t xml:space="preserve">Interrupções de energia ativas </t>
  </si>
  <si>
    <t>Interrupções de energia programadas</t>
  </si>
  <si>
    <t>Novas unidades de produção para autoconsumo</t>
  </si>
  <si>
    <t>Pontos de ligação para postos de carregamento de veículos elétricos</t>
  </si>
  <si>
    <t>Postos de abastecimento de combustíveis para veículos rodoviários</t>
  </si>
  <si>
    <t>Postos de transformação distribuição</t>
  </si>
  <si>
    <t>Produção de eletricidade</t>
  </si>
  <si>
    <t>Produção de energia elétrica de fonte renovável (fotovoltaico e solar)</t>
  </si>
  <si>
    <t>Total de unidades de produção para autoconsumo</t>
  </si>
  <si>
    <t>Governo e setor público</t>
  </si>
  <si>
    <t>Delegação de competências - descentralização</t>
  </si>
  <si>
    <t>Tempos de espera do serviço nacional de saúde</t>
  </si>
  <si>
    <t>Valências dos hospitais</t>
  </si>
  <si>
    <t>Justiça, sistema judiciário e segurança pública</t>
  </si>
  <si>
    <t>Alertas e avisos de proteção civil</t>
  </si>
  <si>
    <t>Áreas de segurança e socorro</t>
  </si>
  <si>
    <t>Ocorrências de emergência (proteção civil, segurança pública, emergência médica)</t>
  </si>
  <si>
    <t>POI segurança e socorro (postos de polícia, quarteis de bombeiros e proteção civil, hospitais)</t>
  </si>
  <si>
    <t>População e sociedade</t>
  </si>
  <si>
    <t xml:space="preserve">Censos </t>
  </si>
  <si>
    <t>Dados de integração, migração e asilo</t>
  </si>
  <si>
    <t xml:space="preserve">POI culturais (monumentos e edifícios históricos) </t>
  </si>
  <si>
    <t>POI social e saúde (centros de dia, centros de saúde, farmácias)</t>
  </si>
  <si>
    <t>Regiões, cidades e território</t>
  </si>
  <si>
    <t xml:space="preserve">Base nacional de edifícios </t>
  </si>
  <si>
    <t>Base nacional de moradas</t>
  </si>
  <si>
    <t>BGRI (Base geográfica de referenciação de informação)</t>
  </si>
  <si>
    <t>Cadastro predial</t>
  </si>
  <si>
    <t>Carta administrativa</t>
  </si>
  <si>
    <t xml:space="preserve">Imagens de satélite </t>
  </si>
  <si>
    <t>Ocupação do solo</t>
  </si>
  <si>
    <t>Ortofotos</t>
  </si>
  <si>
    <t xml:space="preserve">Toponímia </t>
  </si>
  <si>
    <t>Transportes e infraestruturas</t>
  </si>
  <si>
    <t>Cadastro da rede de abastecimento de águas</t>
  </si>
  <si>
    <t>Cadastro da rede de saneamento de águas residuais e pluviais</t>
  </si>
  <si>
    <t>Cadastro da rede elétrica</t>
  </si>
  <si>
    <t>Cadastro da rede gás</t>
  </si>
  <si>
    <t>Características de veículos em circulação</t>
  </si>
  <si>
    <t xml:space="preserve">Condicionamentos de tráfego </t>
  </si>
  <si>
    <t>Contadores de viaturas</t>
  </si>
  <si>
    <t>Dados de estacionamento (localização e caracterização da infraestrutura, níveis de ocupação)</t>
  </si>
  <si>
    <t>Dados de micromobilidade (localização dos equipamentos de apoio, caracterização infraestrutura, níveis de utilização, contagens)</t>
  </si>
  <si>
    <t>Infraestrutura aeroportuária (pista, infraestruturas de apoio)</t>
  </si>
  <si>
    <t>Infraestrutura ferroviária (traçado, infraestruturas de apoio, concessões)</t>
  </si>
  <si>
    <t>Infraestrutura portuária (traçado, infraestruturas de apoio, concessões)</t>
  </si>
  <si>
    <t>Infraestrutura rodoviária (traçado, infraestruturas de apoio, caracterização, concessões, radares e outros instrumentos de monitorização)</t>
  </si>
  <si>
    <t>Intervenções nas infraestruturas de transportes</t>
  </si>
  <si>
    <t>Localização de antenas de telecomunicações</t>
  </si>
  <si>
    <t>Monitorização de redes de abastecimento (água, águas residuais e pluviais)</t>
  </si>
  <si>
    <t>Ocorrências (infraestruturas de transportes)</t>
  </si>
  <si>
    <t>POI transportes (aeroportos, apeadeiros, paragens de autocarros, parques de estacionamento)</t>
  </si>
  <si>
    <t>Posição, frequência, bilhética, nível de ocupação de transportes públicos</t>
  </si>
  <si>
    <t>Rede de mobilidade elétrica (nº postos e pontos de carregamento, caracterização, utilização, consumo, etc.)</t>
  </si>
  <si>
    <t>Traçado da rede de fibra ótica</t>
  </si>
  <si>
    <r>
      <rPr>
        <b/>
        <i/>
        <sz val="10"/>
        <color rgb="FF44546A"/>
        <rFont val="Calibri"/>
        <scheme val="minor"/>
      </rPr>
      <t>HARDWARE</t>
    </r>
    <r>
      <rPr>
        <sz val="10"/>
        <color rgb="FF44546A"/>
        <rFont val="Calibri"/>
        <scheme val="minor"/>
      </rPr>
      <t xml:space="preserve"> (e.g., desde que seja para garantir o desempenho, escalabilidade e eficiência dos serviços de dados a financiar, não devendo ultrapassar 25% das despesas elegíveis da operação)</t>
    </r>
  </si>
  <si>
    <r>
      <rPr>
        <b/>
        <i/>
        <sz val="10"/>
        <color theme="3"/>
        <rFont val="Calibri"/>
        <family val="2"/>
        <scheme val="minor"/>
      </rPr>
      <t>SOFTWARE</t>
    </r>
    <r>
      <rPr>
        <sz val="10"/>
        <color theme="3"/>
        <rFont val="Calibri"/>
        <family val="2"/>
        <scheme val="minor"/>
      </rPr>
      <t xml:space="preserve"> (e.g., desde que essencial para viabilizar o desenvolvimento e gestão dos serviços de partilha de dados a financiar, não devendo ultrapassar 25% das despesas elegíveis da operação)</t>
    </r>
  </si>
  <si>
    <t>a) Aquisição de serviços especializados para desenvolvimento, evolução e manutenção de serviços API ou outros. Pode incluir anonimização ou pseudoanonimização de dados na origem, direito e propriedade dos dados, segurança da informação e capacitação. As despesas elegíveis para esta tipologia devem corresponder a, no mínimo, 50% das despesas elegíveis da operação.</t>
  </si>
  <si>
    <t>b) Aquisição de hardware, desde que seja para garantir o desempenho, escalabilidade e eficiência dos serviços de dados a financiar, não devendo ultrapassar 25% das despesas elegíveis da operação.</t>
  </si>
  <si>
    <t>c) Aquisição de software, desde que essencial para viabilizar o desenvolvimento e gestão dos serviços de partilha de dados a financiar, devendo estar assegurada a sustentabilidade da solução no longo prazo, não devendo ultrapassar 20% das despesas elegíveis da operação.</t>
  </si>
  <si>
    <t>ENTIDADE *</t>
  </si>
  <si>
    <t>TIPO DE BENEFICIÁRIO *</t>
  </si>
  <si>
    <r>
      <t>SERVIÇOS ESPECIALIZADOS*</t>
    </r>
    <r>
      <rPr>
        <sz val="10"/>
        <color rgb="FF44546A"/>
        <rFont val="Calibri"/>
        <scheme val="minor"/>
      </rPr>
      <t xml:space="preserve"> para desenvolvimento, evolução e manutenção de serviços API ou outros. Pode incluir anonimização ou pseudoanonimização de dados na origem, direito e propriedade dos dados, segurança da informação e capacitação. (As despesas elegíveis para esta tipologia devem corresponder, no mínimo, a 50% das despesas elegíveis da operação</t>
    </r>
    <r>
      <rPr>
        <b/>
        <sz val="10"/>
        <color rgb="FF44546A"/>
        <rFont val="Calibri"/>
        <scheme val="minor"/>
      </rPr>
      <t>)</t>
    </r>
  </si>
  <si>
    <t>COBERTURA TERRITORIAL *
(jurisdição territorial da entidade)</t>
  </si>
  <si>
    <r>
      <t xml:space="preserve">GRANULARIDADE TEMPORAL*
</t>
    </r>
    <r>
      <rPr>
        <sz val="9"/>
        <color theme="3"/>
        <rFont val="Calibri"/>
        <family val="2"/>
        <scheme val="minor"/>
      </rPr>
      <t xml:space="preserve">(Tb. 3 Anexo III) </t>
    </r>
  </si>
  <si>
    <r>
      <t xml:space="preserve">GRANULARIDADE ESPACIAL*
</t>
    </r>
    <r>
      <rPr>
        <sz val="9"/>
        <color theme="3"/>
        <rFont val="Calibri"/>
        <family val="2"/>
        <scheme val="minor"/>
      </rPr>
      <t xml:space="preserve">(Tb. 3 Anexo III) </t>
    </r>
  </si>
  <si>
    <r>
      <t xml:space="preserve">COBERTURA ESPACIAL*
</t>
    </r>
    <r>
      <rPr>
        <sz val="9"/>
        <color theme="3"/>
        <rFont val="Calibri"/>
        <family val="2"/>
        <scheme val="minor"/>
      </rPr>
      <t xml:space="preserve">(Tb. 3 Anexo III) </t>
    </r>
  </si>
  <si>
    <r>
      <t xml:space="preserve">ID *
</t>
    </r>
    <r>
      <rPr>
        <sz val="9"/>
        <color theme="3"/>
        <rFont val="Calibri"/>
        <family val="2"/>
        <scheme val="minor"/>
      </rPr>
      <t>(Tb. 4 Anexo III)</t>
    </r>
  </si>
  <si>
    <r>
      <t xml:space="preserve">CONJUNTO DE DADOS*
</t>
    </r>
    <r>
      <rPr>
        <sz val="9"/>
        <color theme="3"/>
        <rFont val="Calibri"/>
        <family val="2"/>
        <scheme val="minor"/>
      </rPr>
      <t xml:space="preserve">&lt;DESIGNAÇÃO&gt;
</t>
    </r>
  </si>
  <si>
    <r>
      <t xml:space="preserve">DESCRIÇÃO*
</t>
    </r>
    <r>
      <rPr>
        <sz val="9"/>
        <color theme="3"/>
        <rFont val="Calibri"/>
        <family val="2"/>
        <scheme val="minor"/>
      </rPr>
      <t>&lt;BREVE DESCRIÇÃO DO CONJUNTO DADOS&gt;</t>
    </r>
  </si>
  <si>
    <r>
      <t xml:space="preserve">ATRIBUTOS*
</t>
    </r>
    <r>
      <rPr>
        <sz val="9"/>
        <color theme="3"/>
        <rFont val="Calibri"/>
        <family val="2"/>
        <scheme val="minor"/>
      </rPr>
      <t>(e.g. id; data; local)</t>
    </r>
    <r>
      <rPr>
        <b/>
        <sz val="9"/>
        <color theme="3"/>
        <rFont val="Calibri"/>
        <family val="2"/>
        <scheme val="minor"/>
      </rPr>
      <t xml:space="preserve">
</t>
    </r>
    <r>
      <rPr>
        <sz val="9"/>
        <color theme="3"/>
        <rFont val="Calibri"/>
        <family val="2"/>
        <scheme val="minor"/>
      </rPr>
      <t xml:space="preserve">(Tb. 3 Anexo III) </t>
    </r>
  </si>
  <si>
    <t>tempo real</t>
  </si>
  <si>
    <t>horária</t>
  </si>
  <si>
    <t>diária</t>
  </si>
  <si>
    <t>semanal</t>
  </si>
  <si>
    <t>mensal</t>
  </si>
  <si>
    <t>trimestral</t>
  </si>
  <si>
    <t>anual</t>
  </si>
  <si>
    <t>semestral</t>
  </si>
  <si>
    <t>quinzenal</t>
  </si>
  <si>
    <t>bimensal</t>
  </si>
  <si>
    <t>ocasional</t>
  </si>
  <si>
    <t>coordenada (x;y)</t>
  </si>
  <si>
    <t xml:space="preserve">código postal </t>
  </si>
  <si>
    <t>freguesia</t>
  </si>
  <si>
    <t>concelho</t>
  </si>
  <si>
    <t>nacional</t>
  </si>
  <si>
    <t>região</t>
  </si>
  <si>
    <r>
      <t xml:space="preserve">ATRIBUTOS
</t>
    </r>
    <r>
      <rPr>
        <sz val="9"/>
        <color theme="3"/>
        <rFont val="Calibri"/>
        <family val="2"/>
        <scheme val="minor"/>
      </rPr>
      <t>(e.g. id; data; local)</t>
    </r>
    <r>
      <rPr>
        <b/>
        <sz val="9"/>
        <color theme="3"/>
        <rFont val="Calibri"/>
        <family val="2"/>
        <scheme val="minor"/>
      </rPr>
      <t xml:space="preserve">
</t>
    </r>
    <r>
      <rPr>
        <sz val="9"/>
        <color theme="3"/>
        <rFont val="Calibri"/>
        <family val="2"/>
        <scheme val="minor"/>
      </rPr>
      <t xml:space="preserve">(Tb. 3 Anexo III) </t>
    </r>
  </si>
  <si>
    <t>* campo de preenchimento obrigatório</t>
  </si>
  <si>
    <t>TERRITÓRIOS ABRANGIDOS *
(Identificação do(s) município(s) abrangido(s) pela entidade)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</si>
</sst>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"/>
    <numFmt numFmtId="165" formatCode="0.000"/>
    <numFmt numFmtId="166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9"/>
      <color theme="2" tint="-0.749992370372631"/>
      <name val="Calibri"/>
      <family val="2"/>
      <scheme val="minor"/>
    </font>
    <font>
      <sz val="9"/>
      <color theme="1"/>
      <name val="Aptos"/>
      <family val="2"/>
    </font>
    <font>
      <sz val="11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44546A"/>
      <name val="Calibri"/>
      <scheme val="minor"/>
    </font>
    <font>
      <sz val="10"/>
      <color rgb="FF44546A"/>
      <name val="Calibri"/>
      <scheme val="minor"/>
    </font>
    <font>
      <b/>
      <i/>
      <sz val="10"/>
      <color rgb="FF44546A"/>
      <name val="Calibri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</fills>
  <borders count="49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hair">
        <color theme="3"/>
      </right>
      <top/>
      <bottom style="hair">
        <color theme="4" tint="-0.499984740745262"/>
      </bottom>
      <diagonal/>
    </border>
    <border>
      <left/>
      <right style="hair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 style="medium">
        <color rgb="FF156082"/>
      </left>
      <right/>
      <top style="medium">
        <color rgb="FF156082"/>
      </top>
      <bottom/>
      <diagonal/>
    </border>
    <border>
      <left style="medium">
        <color rgb="FF156082"/>
      </left>
      <right style="medium">
        <color rgb="FF156082"/>
      </right>
      <top style="medium">
        <color rgb="FF156082"/>
      </top>
      <bottom style="medium">
        <color rgb="FF156082"/>
      </bottom>
      <diagonal/>
    </border>
    <border>
      <left/>
      <right style="medium">
        <color rgb="FF156082"/>
      </right>
      <top style="medium">
        <color rgb="FF156082"/>
      </top>
      <bottom style="medium">
        <color rgb="FF156082"/>
      </bottom>
      <diagonal/>
    </border>
    <border>
      <left/>
      <right style="medium">
        <color rgb="FF156082"/>
      </right>
      <top style="medium">
        <color rgb="FF156082"/>
      </top>
      <bottom/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  <border>
      <left/>
      <right style="medium">
        <color rgb="FF156082"/>
      </right>
      <top/>
      <bottom style="medium">
        <color rgb="FF156082"/>
      </bottom>
      <diagonal/>
    </border>
    <border>
      <left style="medium">
        <color rgb="FF156082"/>
      </left>
      <right/>
      <top/>
      <bottom/>
      <diagonal/>
    </border>
    <border>
      <left/>
      <right style="medium">
        <color rgb="FF156082"/>
      </right>
      <top/>
      <bottom/>
      <diagonal/>
    </border>
    <border>
      <left style="medium">
        <color rgb="FF156082"/>
      </left>
      <right/>
      <top style="medium">
        <color rgb="FF156082"/>
      </top>
      <bottom style="medium">
        <color rgb="FF156082"/>
      </bottom>
      <diagonal/>
    </border>
    <border>
      <left style="medium">
        <color rgb="FF156082"/>
      </left>
      <right/>
      <top/>
      <bottom style="medium">
        <color rgb="FF156082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82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0" fillId="3" borderId="4" xfId="0" applyFill="1" applyBorder="1"/>
    <xf numFmtId="0" fontId="5" fillId="3" borderId="6" xfId="0" applyFont="1" applyFill="1" applyBorder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8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5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8" fillId="3" borderId="10" xfId="0" applyFont="1" applyFill="1" applyBorder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5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5" fillId="3" borderId="17" xfId="0" applyFont="1" applyFill="1" applyBorder="1"/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5" fillId="3" borderId="6" xfId="0" quotePrefix="1" applyFont="1" applyFill="1" applyBorder="1"/>
    <xf numFmtId="0" fontId="11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1" fontId="9" fillId="3" borderId="0" xfId="0" applyNumberFormat="1" applyFont="1" applyFill="1" applyAlignment="1" applyProtection="1">
      <alignment wrapText="1"/>
      <protection locked="0"/>
    </xf>
    <xf numFmtId="1" fontId="9" fillId="3" borderId="0" xfId="0" applyNumberFormat="1" applyFont="1" applyFill="1" applyProtection="1">
      <protection locked="0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" fontId="9" fillId="2" borderId="21" xfId="0" applyNumberFormat="1" applyFont="1" applyFill="1" applyBorder="1" applyAlignment="1" applyProtection="1">
      <alignment wrapText="1"/>
      <protection locked="0"/>
    </xf>
    <xf numFmtId="44" fontId="9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44" fontId="9" fillId="3" borderId="0" xfId="1" applyFont="1" applyFill="1" applyBorder="1" applyAlignment="1" applyProtection="1">
      <protection locked="0"/>
    </xf>
    <xf numFmtId="44" fontId="8" fillId="2" borderId="21" xfId="1" applyFont="1" applyFill="1" applyBorder="1" applyAlignment="1" applyProtection="1">
      <protection locked="0"/>
    </xf>
    <xf numFmtId="0" fontId="0" fillId="0" borderId="0" xfId="0" quotePrefix="1"/>
    <xf numFmtId="0" fontId="4" fillId="3" borderId="0" xfId="0" applyFont="1" applyFill="1"/>
    <xf numFmtId="44" fontId="2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/>
    </xf>
    <xf numFmtId="1" fontId="9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6" fillId="4" borderId="5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vertical="top"/>
    </xf>
    <xf numFmtId="0" fontId="0" fillId="2" borderId="0" xfId="0" applyFill="1" applyAlignment="1">
      <alignment horizontal="left" vertical="top" wrapText="1"/>
    </xf>
    <xf numFmtId="0" fontId="8" fillId="3" borderId="7" xfId="0" applyFont="1" applyFill="1" applyBorder="1" applyAlignment="1">
      <alignment horizontal="center" vertical="top"/>
    </xf>
    <xf numFmtId="0" fontId="0" fillId="3" borderId="8" xfId="0" applyFill="1" applyBorder="1" applyAlignment="1">
      <alignment vertical="top" wrapText="1"/>
    </xf>
    <xf numFmtId="0" fontId="8" fillId="3" borderId="8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vertical="top"/>
    </xf>
    <xf numFmtId="0" fontId="8" fillId="3" borderId="10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vertical="top"/>
    </xf>
    <xf numFmtId="0" fontId="10" fillId="3" borderId="0" xfId="0" applyFont="1" applyFill="1" applyAlignment="1">
      <alignment horizontal="center" vertical="top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5" fillId="3" borderId="17" xfId="0" applyFont="1" applyFill="1" applyBorder="1" applyAlignment="1">
      <alignment vertical="top"/>
    </xf>
    <xf numFmtId="1" fontId="9" fillId="3" borderId="0" xfId="0" applyNumberFormat="1" applyFont="1" applyFill="1" applyAlignment="1" applyProtection="1">
      <alignment vertical="top" wrapText="1"/>
      <protection locked="0"/>
    </xf>
    <xf numFmtId="1" fontId="9" fillId="2" borderId="21" xfId="0" applyNumberFormat="1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>
      <alignment horizontal="right" vertical="top"/>
    </xf>
    <xf numFmtId="44" fontId="9" fillId="2" borderId="21" xfId="1" applyFont="1" applyFill="1" applyBorder="1" applyAlignment="1" applyProtection="1">
      <alignment vertical="top"/>
      <protection locked="0"/>
    </xf>
    <xf numFmtId="1" fontId="9" fillId="3" borderId="0" xfId="0" applyNumberFormat="1" applyFont="1" applyFill="1" applyAlignment="1" applyProtection="1">
      <alignment vertical="top"/>
      <protection locked="0"/>
    </xf>
    <xf numFmtId="1" fontId="9" fillId="3" borderId="21" xfId="0" applyNumberFormat="1" applyFont="1" applyFill="1" applyBorder="1" applyAlignment="1" applyProtection="1">
      <alignment vertical="top"/>
      <protection locked="0"/>
    </xf>
    <xf numFmtId="0" fontId="0" fillId="3" borderId="10" xfId="0" applyFill="1" applyBorder="1" applyAlignment="1">
      <alignment vertical="top"/>
    </xf>
    <xf numFmtId="0" fontId="15" fillId="3" borderId="0" xfId="0" applyFont="1" applyFill="1" applyAlignment="1">
      <alignment vertical="top"/>
    </xf>
    <xf numFmtId="0" fontId="5" fillId="3" borderId="18" xfId="0" applyFont="1" applyFill="1" applyBorder="1" applyAlignment="1">
      <alignment vertical="top"/>
    </xf>
    <xf numFmtId="0" fontId="5" fillId="3" borderId="19" xfId="0" applyFont="1" applyFill="1" applyBorder="1" applyAlignment="1">
      <alignment vertical="top"/>
    </xf>
    <xf numFmtId="0" fontId="9" fillId="3" borderId="10" xfId="0" applyFont="1" applyFill="1" applyBorder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0" fillId="0" borderId="0" xfId="0" applyAlignment="1">
      <alignment horizontal="left"/>
    </xf>
    <xf numFmtId="44" fontId="9" fillId="2" borderId="21" xfId="1" applyFont="1" applyFill="1" applyBorder="1" applyAlignment="1" applyProtection="1">
      <alignment horizontal="left" vertical="top"/>
      <protection locked="0"/>
    </xf>
    <xf numFmtId="1" fontId="9" fillId="3" borderId="21" xfId="0" applyNumberFormat="1" applyFont="1" applyFill="1" applyBorder="1" applyAlignment="1" applyProtection="1">
      <alignment vertical="top" wrapText="1"/>
      <protection locked="0"/>
    </xf>
    <xf numFmtId="0" fontId="17" fillId="2" borderId="0" xfId="0" applyFont="1" applyFill="1"/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/>
    </xf>
    <xf numFmtId="0" fontId="17" fillId="0" borderId="0" xfId="0" applyFont="1"/>
    <xf numFmtId="165" fontId="5" fillId="3" borderId="43" xfId="0" applyNumberFormat="1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vertical="top" wrapText="1"/>
    </xf>
    <xf numFmtId="0" fontId="2" fillId="6" borderId="47" xfId="0" applyFont="1" applyFill="1" applyBorder="1"/>
    <xf numFmtId="0" fontId="3" fillId="5" borderId="44" xfId="0" applyFont="1" applyFill="1" applyBorder="1" applyAlignment="1">
      <alignment horizontal="left" vertical="center"/>
    </xf>
    <xf numFmtId="0" fontId="3" fillId="5" borderId="48" xfId="0" applyFont="1" applyFill="1" applyBorder="1" applyAlignment="1">
      <alignment horizontal="left" vertical="top" wrapText="1"/>
    </xf>
    <xf numFmtId="166" fontId="2" fillId="3" borderId="0" xfId="1" applyNumberFormat="1" applyFont="1" applyFill="1"/>
    <xf numFmtId="165" fontId="2" fillId="3" borderId="45" xfId="0" applyNumberFormat="1" applyFont="1" applyFill="1" applyBorder="1" applyAlignment="1">
      <alignment horizontal="center" vertical="center"/>
    </xf>
    <xf numFmtId="165" fontId="5" fillId="3" borderId="45" xfId="0" applyNumberFormat="1" applyFont="1" applyFill="1" applyBorder="1" applyAlignment="1">
      <alignment horizontal="center" vertical="center"/>
    </xf>
    <xf numFmtId="0" fontId="12" fillId="3" borderId="0" xfId="2" applyFill="1" applyAlignment="1">
      <alignment horizontal="center" vertical="center"/>
    </xf>
    <xf numFmtId="4" fontId="19" fillId="0" borderId="22" xfId="3" applyNumberFormat="1" applyFont="1" applyBorder="1" applyAlignment="1">
      <alignment horizontal="right" vertical="center" indent="1"/>
    </xf>
    <xf numFmtId="0" fontId="19" fillId="7" borderId="22" xfId="4" applyFont="1" applyFill="1" applyBorder="1" applyAlignment="1">
      <alignment horizontal="center" vertical="center" wrapText="1"/>
    </xf>
    <xf numFmtId="164" fontId="20" fillId="9" borderId="22" xfId="3" applyNumberFormat="1" applyFont="1" applyFill="1" applyBorder="1" applyAlignment="1">
      <alignment horizontal="center" vertical="center"/>
    </xf>
    <xf numFmtId="164" fontId="20" fillId="0" borderId="22" xfId="3" applyNumberFormat="1" applyFont="1" applyBorder="1" applyAlignment="1">
      <alignment horizontal="center" vertical="center"/>
    </xf>
    <xf numFmtId="0" fontId="20" fillId="0" borderId="22" xfId="3" applyFont="1" applyBorder="1" applyAlignment="1">
      <alignment vertical="center"/>
    </xf>
    <xf numFmtId="14" fontId="20" fillId="0" borderId="22" xfId="3" applyNumberFormat="1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4" fontId="20" fillId="0" borderId="22" xfId="3" applyNumberFormat="1" applyFont="1" applyBorder="1" applyAlignment="1">
      <alignment horizontal="right" vertical="center" indent="1"/>
    </xf>
    <xf numFmtId="4" fontId="20" fillId="3" borderId="23" xfId="3" applyNumberFormat="1" applyFont="1" applyFill="1" applyBorder="1" applyAlignment="1">
      <alignment horizontal="right" vertical="center" indent="1"/>
    </xf>
    <xf numFmtId="0" fontId="20" fillId="0" borderId="23" xfId="5" applyFont="1" applyBorder="1" applyAlignment="1" applyProtection="1">
      <alignment vertical="center"/>
      <protection locked="0"/>
    </xf>
    <xf numFmtId="0" fontId="20" fillId="0" borderId="40" xfId="3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center" wrapText="1"/>
    </xf>
    <xf numFmtId="1" fontId="9" fillId="3" borderId="0" xfId="0" applyNumberFormat="1" applyFont="1" applyFill="1" applyAlignment="1" applyProtection="1">
      <alignment horizontal="center" vertical="top"/>
      <protection locked="0"/>
    </xf>
    <xf numFmtId="1" fontId="9" fillId="2" borderId="21" xfId="0" applyNumberFormat="1" applyFont="1" applyFill="1" applyBorder="1" applyAlignment="1" applyProtection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1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1" xfId="0" applyNumberFormat="1" applyFont="1" applyFill="1" applyBorder="1" applyAlignment="1" applyProtection="1">
      <alignment horizontal="center"/>
      <protection locked="0"/>
    </xf>
    <xf numFmtId="1" fontId="9" fillId="2" borderId="12" xfId="0" applyNumberFormat="1" applyFont="1" applyFill="1" applyBorder="1" applyAlignment="1" applyProtection="1">
      <alignment horizontal="center"/>
      <protection locked="0"/>
    </xf>
    <xf numFmtId="1" fontId="9" fillId="2" borderId="26" xfId="0" applyNumberFormat="1" applyFont="1" applyFill="1" applyBorder="1" applyAlignment="1" applyProtection="1">
      <alignment horizontal="center"/>
      <protection locked="0"/>
    </xf>
    <xf numFmtId="1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 applyProtection="1">
      <alignment horizontal="center"/>
      <protection locked="0"/>
    </xf>
    <xf numFmtId="1" fontId="9" fillId="2" borderId="25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top"/>
    </xf>
    <xf numFmtId="0" fontId="9" fillId="3" borderId="11" xfId="0" applyFont="1" applyFill="1" applyBorder="1" applyAlignment="1" applyProtection="1">
      <alignment horizontal="center" vertical="top"/>
      <protection locked="0"/>
    </xf>
    <xf numFmtId="0" fontId="9" fillId="3" borderId="12" xfId="0" applyFont="1" applyFill="1" applyBorder="1" applyAlignment="1" applyProtection="1">
      <alignment horizontal="center" vertical="top"/>
      <protection locked="0"/>
    </xf>
    <xf numFmtId="0" fontId="9" fillId="3" borderId="13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1" fontId="9" fillId="2" borderId="39" xfId="0" applyNumberFormat="1" applyFont="1" applyFill="1" applyBorder="1" applyAlignment="1" applyProtection="1">
      <alignment horizontal="left" vertical="top" wrapText="1"/>
      <protection locked="0"/>
    </xf>
    <xf numFmtId="1" fontId="9" fillId="2" borderId="28" xfId="0" applyNumberFormat="1" applyFont="1" applyFill="1" applyBorder="1" applyAlignment="1" applyProtection="1">
      <alignment horizontal="left" vertical="top" wrapText="1"/>
      <protection locked="0"/>
    </xf>
    <xf numFmtId="1" fontId="9" fillId="2" borderId="27" xfId="0" applyNumberFormat="1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 applyProtection="1">
      <alignment horizontal="left" vertical="top"/>
      <protection locked="0"/>
    </xf>
    <xf numFmtId="0" fontId="9" fillId="2" borderId="13" xfId="0" applyFont="1" applyFill="1" applyBorder="1" applyAlignment="1" applyProtection="1">
      <alignment horizontal="left" vertical="top"/>
      <protection locked="0"/>
    </xf>
    <xf numFmtId="0" fontId="19" fillId="7" borderId="41" xfId="4" applyFont="1" applyFill="1" applyBorder="1" applyAlignment="1">
      <alignment horizontal="center" vertical="center" wrapText="1"/>
    </xf>
    <xf numFmtId="0" fontId="19" fillId="7" borderId="42" xfId="4" applyFont="1" applyFill="1" applyBorder="1" applyAlignment="1">
      <alignment horizontal="center" vertical="center" wrapText="1"/>
    </xf>
    <xf numFmtId="0" fontId="19" fillId="7" borderId="22" xfId="4" applyFont="1" applyFill="1" applyBorder="1" applyAlignment="1">
      <alignment horizontal="center" vertical="center" wrapText="1"/>
    </xf>
    <xf numFmtId="0" fontId="19" fillId="7" borderId="23" xfId="4" applyFont="1" applyFill="1" applyBorder="1" applyAlignment="1">
      <alignment horizontal="center" vertical="center"/>
    </xf>
    <xf numFmtId="0" fontId="19" fillId="7" borderId="24" xfId="4" applyFont="1" applyFill="1" applyBorder="1" applyAlignment="1">
      <alignment horizontal="center" vertical="center"/>
    </xf>
    <xf numFmtId="0" fontId="19" fillId="8" borderId="22" xfId="4" applyFont="1" applyFill="1" applyBorder="1" applyAlignment="1">
      <alignment horizontal="center" vertical="center" wrapText="1"/>
    </xf>
    <xf numFmtId="0" fontId="8" fillId="3" borderId="0" xfId="0" applyFont="1" applyFill="1"/>
  </cellXfs>
  <cellStyles count="7">
    <cellStyle name="Hiperligação" xfId="2" builtinId="8"/>
    <cellStyle name="Moeda" xfId="1" builtinId="4"/>
    <cellStyle name="Normal" xfId="0" builtinId="0"/>
    <cellStyle name="Normal 10" xfId="5" xr:uid="{ED1ABB39-CE70-4B12-9E8D-CD8184E11BF5}"/>
    <cellStyle name="Normal 2" xfId="3" xr:uid="{49596AC9-70EB-4F59-9C57-B87624AD6A08}"/>
    <cellStyle name="Normal 21 2" xfId="6" xr:uid="{93949F23-2BF2-4B42-85C2-EF18848F3C82}"/>
    <cellStyle name="Normal_FACI-ModComA 2" xfId="4" xr:uid="{31CAF960-3486-4DDD-A9C5-5CDB58398B9E}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1239081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352B23-DEF5-4AB4-8F80-4EBC6AAF0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706441" cy="35755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5</xdr:col>
      <xdr:colOff>936186</xdr:colOff>
      <xdr:row>0</xdr:row>
      <xdr:rowOff>554990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FE6F8D-12CA-428B-9A15-C4544858AD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2747841" cy="520700"/>
        </a:xfrm>
        <a:prstGeom prst="rect">
          <a:avLst/>
        </a:prstGeom>
        <a:noFill/>
      </xdr:spPr>
    </xdr:pic>
    <xdr:clientData/>
  </xdr:twoCellAnchor>
  <xdr:oneCellAnchor>
    <xdr:from>
      <xdr:col>23</xdr:col>
      <xdr:colOff>78155</xdr:colOff>
      <xdr:row>0</xdr:row>
      <xdr:rowOff>105752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4E9A2FDF-390F-4705-9ED2-8D7F1DC0C2C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89680" y="105752"/>
          <a:ext cx="1309077" cy="4267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180975</xdr:rowOff>
    </xdr:from>
    <xdr:to>
      <xdr:col>2</xdr:col>
      <xdr:colOff>1298576</xdr:colOff>
      <xdr:row>0</xdr:row>
      <xdr:rowOff>586740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0BFC16-0450-4E84-81A0-FD95485516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1685926" cy="400050"/>
        </a:xfrm>
        <a:prstGeom prst="rect">
          <a:avLst/>
        </a:prstGeom>
        <a:noFill/>
      </xdr:spPr>
    </xdr:pic>
    <xdr:clientData/>
  </xdr:twoCellAnchor>
  <xdr:oneCellAnchor>
    <xdr:from>
      <xdr:col>8</xdr:col>
      <xdr:colOff>2889250</xdr:colOff>
      <xdr:row>0</xdr:row>
      <xdr:rowOff>127000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75489F21-92A7-4E27-8F68-ACF7669DC98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05950" y="127000"/>
          <a:ext cx="1309077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69"/>
  <sheetViews>
    <sheetView tabSelected="1" zoomScaleNormal="100" workbookViewId="0">
      <selection activeCell="C4" sqref="C4"/>
    </sheetView>
  </sheetViews>
  <sheetFormatPr defaultColWidth="9.44140625" defaultRowHeight="14.4" x14ac:dyDescent="0.3"/>
  <cols>
    <col min="1" max="1" width="3" style="1" customWidth="1"/>
    <col min="2" max="2" width="3.5546875" style="1" customWidth="1"/>
    <col min="3" max="3" width="4.5546875" style="1" customWidth="1"/>
    <col min="4" max="4" width="38" style="1" customWidth="1"/>
    <col min="5" max="5" width="1.5546875" style="1" customWidth="1"/>
    <col min="6" max="6" width="45.6640625" style="1" customWidth="1"/>
    <col min="7" max="7" width="2.44140625" style="1" customWidth="1"/>
    <col min="8" max="8" width="20.5546875" style="1" customWidth="1"/>
    <col min="9" max="9" width="2.44140625" style="1" customWidth="1"/>
    <col min="10" max="10" width="4" style="1" customWidth="1"/>
    <col min="11" max="11" width="6.44140625" style="1" customWidth="1"/>
    <col min="12" max="12" width="3.5546875" style="1" customWidth="1"/>
    <col min="13" max="16384" width="9.44140625" style="1"/>
  </cols>
  <sheetData>
    <row r="1" spans="1:13" ht="46.5" customHeight="1" x14ac:dyDescent="0.3"/>
    <row r="2" spans="1:13" x14ac:dyDescent="0.3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 x14ac:dyDescent="0.3">
      <c r="B3" s="6"/>
      <c r="C3" s="140" t="s">
        <v>0</v>
      </c>
      <c r="D3" s="141"/>
      <c r="E3" s="141"/>
      <c r="F3" s="141"/>
      <c r="G3" s="141"/>
      <c r="H3" s="141"/>
      <c r="I3" s="141"/>
      <c r="J3" s="141"/>
      <c r="K3" s="141"/>
      <c r="L3" s="7"/>
    </row>
    <row r="4" spans="1:13" ht="19.5" customHeight="1" x14ac:dyDescent="0.3">
      <c r="B4" s="6"/>
      <c r="C4" s="36" t="s">
        <v>227</v>
      </c>
      <c r="D4" s="9"/>
      <c r="E4" s="9"/>
      <c r="F4" s="9"/>
      <c r="G4" s="9"/>
      <c r="H4" s="150"/>
      <c r="I4" s="150"/>
      <c r="J4" s="150"/>
      <c r="K4" s="150"/>
      <c r="L4" s="7"/>
    </row>
    <row r="5" spans="1:13" ht="19.5" customHeight="1" x14ac:dyDescent="0.3">
      <c r="B5" s="6"/>
      <c r="C5" s="8"/>
      <c r="D5" s="142" t="s">
        <v>1</v>
      </c>
      <c r="E5" s="142"/>
      <c r="F5" s="142"/>
      <c r="G5" s="142"/>
      <c r="H5" s="142"/>
      <c r="I5" s="142"/>
      <c r="J5" s="142"/>
      <c r="K5" s="9"/>
      <c r="L5" s="7"/>
    </row>
    <row r="6" spans="1:13" ht="12.75" customHeight="1" x14ac:dyDescent="0.3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 x14ac:dyDescent="0.3">
      <c r="A7" s="14"/>
      <c r="B7" s="6"/>
      <c r="C7" s="15"/>
      <c r="D7" s="16"/>
      <c r="E7" s="16"/>
      <c r="F7" s="17"/>
      <c r="G7" s="17"/>
      <c r="H7" s="17"/>
      <c r="I7" s="17"/>
      <c r="J7" s="17"/>
      <c r="K7" s="18"/>
      <c r="L7" s="7"/>
    </row>
    <row r="8" spans="1:13" ht="22.5" customHeight="1" x14ac:dyDescent="0.3">
      <c r="A8" s="19"/>
      <c r="B8" s="6"/>
      <c r="C8" s="20"/>
      <c r="D8" s="21" t="s">
        <v>198</v>
      </c>
      <c r="E8" s="21"/>
      <c r="F8" s="143"/>
      <c r="G8" s="144"/>
      <c r="H8" s="144"/>
      <c r="I8" s="144"/>
      <c r="J8" s="145"/>
      <c r="K8" s="22"/>
      <c r="L8" s="7"/>
    </row>
    <row r="9" spans="1:13" ht="22.5" customHeight="1" x14ac:dyDescent="0.3">
      <c r="A9" s="19"/>
      <c r="B9" s="6"/>
      <c r="C9" s="20"/>
      <c r="D9" s="21"/>
      <c r="E9" s="21"/>
      <c r="F9" s="21"/>
      <c r="G9" s="21"/>
      <c r="H9" s="21"/>
      <c r="I9" s="21"/>
      <c r="J9" s="21"/>
      <c r="K9" s="22"/>
      <c r="L9" s="7"/>
    </row>
    <row r="10" spans="1:13" ht="22.5" customHeight="1" x14ac:dyDescent="0.3">
      <c r="A10" s="19"/>
      <c r="B10" s="6"/>
      <c r="C10" s="20"/>
      <c r="D10" s="21" t="s">
        <v>199</v>
      </c>
      <c r="E10" s="21"/>
      <c r="F10" s="146" t="s">
        <v>2</v>
      </c>
      <c r="G10" s="147"/>
      <c r="H10" s="147"/>
      <c r="I10" s="147"/>
      <c r="J10" s="148"/>
      <c r="K10" s="22"/>
      <c r="L10" s="7"/>
      <c r="M10" s="92"/>
    </row>
    <row r="11" spans="1:13" x14ac:dyDescent="0.3">
      <c r="A11" s="19"/>
      <c r="B11" s="6"/>
      <c r="C11" s="23"/>
      <c r="D11" s="24"/>
      <c r="E11" s="24"/>
      <c r="F11" s="24"/>
      <c r="G11" s="24"/>
      <c r="H11" s="24"/>
      <c r="I11" s="24"/>
      <c r="J11" s="24"/>
      <c r="K11" s="25"/>
      <c r="L11" s="7"/>
    </row>
    <row r="12" spans="1:13" ht="9" customHeight="1" x14ac:dyDescent="0.3">
      <c r="B12" s="6"/>
      <c r="C12" s="26"/>
      <c r="D12" s="26"/>
      <c r="E12" s="26"/>
      <c r="F12" s="26"/>
      <c r="G12" s="12"/>
      <c r="H12" s="12"/>
      <c r="I12" s="12"/>
      <c r="J12" s="12"/>
      <c r="K12" s="13"/>
      <c r="L12" s="7"/>
      <c r="M12" s="92"/>
    </row>
    <row r="13" spans="1:13" ht="12.75" customHeight="1" x14ac:dyDescent="0.3">
      <c r="B13" s="6"/>
      <c r="C13" s="10"/>
      <c r="D13" s="10"/>
      <c r="E13" s="10"/>
      <c r="F13" s="11"/>
      <c r="G13" s="11"/>
      <c r="H13" s="11"/>
      <c r="I13" s="11"/>
      <c r="J13" s="11"/>
      <c r="K13" s="13"/>
      <c r="L13" s="7"/>
    </row>
    <row r="14" spans="1:13" ht="9" customHeight="1" x14ac:dyDescent="0.3">
      <c r="B14" s="6"/>
      <c r="C14" s="26"/>
      <c r="D14" s="26"/>
      <c r="E14" s="26"/>
      <c r="F14" s="26"/>
      <c r="G14" s="12"/>
      <c r="H14" s="12"/>
      <c r="I14" s="12"/>
      <c r="J14" s="12"/>
      <c r="K14" s="13"/>
      <c r="L14" s="7"/>
    </row>
    <row r="15" spans="1:13" ht="9" customHeight="1" x14ac:dyDescent="0.3">
      <c r="B15" s="6"/>
      <c r="C15" s="26"/>
      <c r="D15" s="26"/>
      <c r="E15" s="26"/>
      <c r="F15" s="26"/>
      <c r="G15" s="12"/>
      <c r="H15" s="12"/>
      <c r="I15" s="12"/>
      <c r="J15" s="12"/>
      <c r="K15" s="13"/>
      <c r="L15" s="7"/>
    </row>
    <row r="16" spans="1:13" x14ac:dyDescent="0.3">
      <c r="B16" s="6"/>
      <c r="C16" s="15"/>
      <c r="D16" s="16"/>
      <c r="E16" s="16"/>
      <c r="F16" s="17"/>
      <c r="G16" s="17"/>
      <c r="H16" s="17"/>
      <c r="I16" s="17"/>
      <c r="J16" s="17"/>
      <c r="K16" s="18"/>
      <c r="L16" s="7"/>
    </row>
    <row r="17" spans="2:12" x14ac:dyDescent="0.3">
      <c r="B17" s="6"/>
      <c r="C17" s="20"/>
      <c r="D17" s="36" t="s">
        <v>3</v>
      </c>
      <c r="E17" s="27"/>
      <c r="F17" s="27"/>
      <c r="G17" s="27"/>
      <c r="H17" s="27"/>
      <c r="I17" s="27"/>
      <c r="J17" s="27"/>
      <c r="K17" s="22"/>
      <c r="L17" s="28"/>
    </row>
    <row r="18" spans="2:12" ht="24" x14ac:dyDescent="0.3">
      <c r="B18" s="6"/>
      <c r="C18" s="20"/>
      <c r="D18" s="48" t="s">
        <v>4</v>
      </c>
      <c r="E18" s="48"/>
      <c r="F18" s="47" t="s">
        <v>5</v>
      </c>
      <c r="G18" s="48"/>
      <c r="H18" s="47" t="s">
        <v>6</v>
      </c>
      <c r="I18" s="37"/>
      <c r="J18" s="37"/>
      <c r="K18" s="22"/>
      <c r="L18" s="7"/>
    </row>
    <row r="19" spans="2:12" ht="39" customHeight="1" x14ac:dyDescent="0.3">
      <c r="B19" s="6"/>
      <c r="C19" s="20"/>
      <c r="D19" s="149" t="s">
        <v>200</v>
      </c>
      <c r="E19" s="149"/>
      <c r="F19" s="149"/>
      <c r="G19" s="149"/>
      <c r="H19" s="149"/>
      <c r="I19" s="136"/>
      <c r="J19" s="136"/>
      <c r="K19" s="22"/>
      <c r="L19" s="7"/>
    </row>
    <row r="20" spans="2:12" x14ac:dyDescent="0.3">
      <c r="B20" s="6"/>
      <c r="C20" s="20"/>
      <c r="D20" s="38" t="s">
        <v>7</v>
      </c>
      <c r="E20" s="34"/>
      <c r="F20" s="38"/>
      <c r="G20" s="27"/>
      <c r="H20" s="39">
        <v>0</v>
      </c>
      <c r="I20" s="35"/>
      <c r="J20" s="46"/>
      <c r="K20" s="22"/>
      <c r="L20" s="7"/>
    </row>
    <row r="21" spans="2:12" x14ac:dyDescent="0.3">
      <c r="B21" s="6"/>
      <c r="C21" s="20"/>
      <c r="D21" s="38" t="s">
        <v>7</v>
      </c>
      <c r="E21" s="34"/>
      <c r="F21" s="38"/>
      <c r="G21" s="27"/>
      <c r="H21" s="39">
        <v>0</v>
      </c>
      <c r="I21" s="35"/>
      <c r="J21" s="46"/>
      <c r="K21" s="22"/>
      <c r="L21" s="7"/>
    </row>
    <row r="22" spans="2:12" x14ac:dyDescent="0.3">
      <c r="B22" s="6"/>
      <c r="C22" s="20"/>
      <c r="D22" s="38" t="s">
        <v>7</v>
      </c>
      <c r="E22" s="34"/>
      <c r="F22" s="38"/>
      <c r="G22" s="27"/>
      <c r="H22" s="39">
        <v>0</v>
      </c>
      <c r="I22" s="35"/>
      <c r="J22" s="46"/>
      <c r="K22" s="22"/>
      <c r="L22" s="7"/>
    </row>
    <row r="23" spans="2:12" x14ac:dyDescent="0.3">
      <c r="B23" s="6"/>
      <c r="C23" s="20"/>
      <c r="D23" s="38" t="s">
        <v>7</v>
      </c>
      <c r="E23" s="34"/>
      <c r="F23" s="38"/>
      <c r="G23" s="27"/>
      <c r="H23" s="39">
        <v>0</v>
      </c>
      <c r="I23" s="35"/>
      <c r="J23" s="35"/>
      <c r="K23" s="22"/>
      <c r="L23" s="7"/>
    </row>
    <row r="24" spans="2:12" x14ac:dyDescent="0.3">
      <c r="B24" s="6"/>
      <c r="C24" s="20"/>
      <c r="D24" s="38" t="s">
        <v>7</v>
      </c>
      <c r="E24" s="34"/>
      <c r="F24" s="38"/>
      <c r="G24" s="27"/>
      <c r="H24" s="39">
        <v>0</v>
      </c>
      <c r="I24" s="35"/>
      <c r="J24" s="35"/>
      <c r="K24" s="22"/>
      <c r="L24" s="7"/>
    </row>
    <row r="25" spans="2:12" x14ac:dyDescent="0.3">
      <c r="B25" s="6"/>
      <c r="C25" s="20"/>
      <c r="D25" s="38" t="s">
        <v>7</v>
      </c>
      <c r="E25" s="34"/>
      <c r="F25" s="38"/>
      <c r="G25" s="27"/>
      <c r="H25" s="39">
        <v>0</v>
      </c>
      <c r="I25" s="35"/>
      <c r="J25" s="35"/>
      <c r="K25" s="22"/>
      <c r="L25" s="7"/>
    </row>
    <row r="26" spans="2:12" ht="12" customHeight="1" x14ac:dyDescent="0.3">
      <c r="B26" s="6"/>
      <c r="C26" s="20"/>
      <c r="D26" s="34"/>
      <c r="E26" s="34"/>
      <c r="F26" s="34"/>
      <c r="G26" s="27"/>
      <c r="H26" s="35"/>
      <c r="I26" s="35"/>
      <c r="J26" s="35"/>
      <c r="K26" s="22"/>
      <c r="L26" s="7"/>
    </row>
    <row r="27" spans="2:12" ht="26.7" customHeight="1" x14ac:dyDescent="0.3">
      <c r="B27" s="6"/>
      <c r="C27" s="20"/>
      <c r="D27" s="151" t="s">
        <v>193</v>
      </c>
      <c r="E27" s="151"/>
      <c r="F27" s="151"/>
      <c r="G27" s="151"/>
      <c r="H27" s="151"/>
      <c r="I27" s="137"/>
      <c r="J27" s="137"/>
      <c r="K27" s="22"/>
      <c r="L27" s="7"/>
    </row>
    <row r="28" spans="2:12" ht="14.85" customHeight="1" x14ac:dyDescent="0.3">
      <c r="B28" s="6"/>
      <c r="C28" s="20"/>
      <c r="D28" s="38" t="s">
        <v>7</v>
      </c>
      <c r="E28" s="34"/>
      <c r="F28" s="38"/>
      <c r="G28" s="27"/>
      <c r="H28" s="39">
        <v>0</v>
      </c>
      <c r="I28" s="35"/>
      <c r="J28" s="35"/>
      <c r="K28" s="22"/>
      <c r="L28" s="7"/>
    </row>
    <row r="29" spans="2:12" ht="14.85" customHeight="1" x14ac:dyDescent="0.3">
      <c r="B29" s="6"/>
      <c r="C29" s="20"/>
      <c r="D29" s="38" t="s">
        <v>7</v>
      </c>
      <c r="E29" s="34"/>
      <c r="F29" s="38"/>
      <c r="G29" s="27"/>
      <c r="H29" s="39">
        <v>0</v>
      </c>
      <c r="I29" s="35"/>
      <c r="J29" s="35"/>
      <c r="K29" s="22"/>
      <c r="L29" s="7"/>
    </row>
    <row r="30" spans="2:12" ht="14.85" customHeight="1" x14ac:dyDescent="0.3">
      <c r="B30" s="6"/>
      <c r="C30" s="20"/>
      <c r="D30" s="38" t="s">
        <v>7</v>
      </c>
      <c r="E30" s="34"/>
      <c r="F30" s="38"/>
      <c r="G30" s="27"/>
      <c r="H30" s="39">
        <v>0</v>
      </c>
      <c r="I30" s="35"/>
      <c r="J30" s="35"/>
      <c r="K30" s="22"/>
      <c r="L30" s="7"/>
    </row>
    <row r="31" spans="2:12" ht="14.85" customHeight="1" x14ac:dyDescent="0.3">
      <c r="B31" s="6"/>
      <c r="C31" s="20"/>
      <c r="D31" s="38" t="s">
        <v>7</v>
      </c>
      <c r="E31" s="34"/>
      <c r="F31" s="38"/>
      <c r="G31" s="27"/>
      <c r="H31" s="39">
        <v>0</v>
      </c>
      <c r="I31" s="35"/>
      <c r="J31" s="35"/>
      <c r="K31" s="22"/>
      <c r="L31" s="7"/>
    </row>
    <row r="32" spans="2:12" ht="14.85" customHeight="1" x14ac:dyDescent="0.3">
      <c r="B32" s="6"/>
      <c r="C32" s="20"/>
      <c r="D32" s="38" t="s">
        <v>7</v>
      </c>
      <c r="E32" s="34"/>
      <c r="F32" s="38"/>
      <c r="G32" s="27"/>
      <c r="H32" s="39">
        <v>0</v>
      </c>
      <c r="I32" s="35"/>
      <c r="J32" s="35"/>
      <c r="K32" s="22"/>
      <c r="L32" s="7"/>
    </row>
    <row r="33" spans="2:12" ht="14.85" customHeight="1" x14ac:dyDescent="0.3">
      <c r="B33" s="6"/>
      <c r="C33" s="20"/>
      <c r="D33" s="38" t="s">
        <v>7</v>
      </c>
      <c r="E33" s="34"/>
      <c r="F33" s="38"/>
      <c r="G33" s="27"/>
      <c r="H33" s="39">
        <v>0</v>
      </c>
      <c r="I33" s="35"/>
      <c r="J33" s="35"/>
      <c r="K33" s="22"/>
      <c r="L33" s="7"/>
    </row>
    <row r="34" spans="2:12" ht="14.85" customHeight="1" x14ac:dyDescent="0.3">
      <c r="B34" s="6"/>
      <c r="C34" s="20"/>
      <c r="D34" s="34"/>
      <c r="E34" s="34"/>
      <c r="F34" s="34"/>
      <c r="G34" s="27"/>
      <c r="H34" s="41"/>
      <c r="I34" s="35"/>
      <c r="J34" s="35"/>
      <c r="K34" s="22"/>
      <c r="L34" s="7"/>
    </row>
    <row r="35" spans="2:12" ht="25.5" customHeight="1" x14ac:dyDescent="0.3">
      <c r="B35" s="6"/>
      <c r="C35" s="20"/>
      <c r="D35" s="161" t="s">
        <v>194</v>
      </c>
      <c r="E35" s="161"/>
      <c r="F35" s="161"/>
      <c r="G35" s="161"/>
      <c r="H35" s="161"/>
      <c r="I35" s="137"/>
      <c r="J35" s="137"/>
      <c r="K35" s="22"/>
      <c r="L35" s="7"/>
    </row>
    <row r="36" spans="2:12" ht="17.7" customHeight="1" x14ac:dyDescent="0.3">
      <c r="B36" s="6"/>
      <c r="C36" s="20"/>
      <c r="D36" s="38" t="s">
        <v>7</v>
      </c>
      <c r="E36" s="34"/>
      <c r="F36" s="38"/>
      <c r="G36" s="27"/>
      <c r="H36" s="39">
        <v>0</v>
      </c>
      <c r="I36" s="35"/>
      <c r="J36" s="35"/>
      <c r="K36" s="22"/>
      <c r="L36" s="7"/>
    </row>
    <row r="37" spans="2:12" ht="17.7" customHeight="1" x14ac:dyDescent="0.3">
      <c r="B37" s="6"/>
      <c r="C37" s="20"/>
      <c r="D37" s="38" t="s">
        <v>7</v>
      </c>
      <c r="E37" s="34"/>
      <c r="F37" s="38"/>
      <c r="G37" s="27"/>
      <c r="H37" s="39">
        <v>0</v>
      </c>
      <c r="I37" s="35"/>
      <c r="J37" s="35"/>
      <c r="K37" s="22"/>
      <c r="L37" s="7"/>
    </row>
    <row r="38" spans="2:12" ht="17.7" customHeight="1" x14ac:dyDescent="0.3">
      <c r="B38" s="6"/>
      <c r="C38" s="20"/>
      <c r="D38" s="38" t="s">
        <v>7</v>
      </c>
      <c r="E38" s="34"/>
      <c r="F38" s="38"/>
      <c r="G38" s="27"/>
      <c r="H38" s="39">
        <v>0</v>
      </c>
      <c r="I38" s="35"/>
      <c r="J38" s="35"/>
      <c r="K38" s="22"/>
      <c r="L38" s="7"/>
    </row>
    <row r="39" spans="2:12" ht="17.7" customHeight="1" x14ac:dyDescent="0.3">
      <c r="B39" s="6"/>
      <c r="C39" s="20"/>
      <c r="D39" s="38" t="s">
        <v>7</v>
      </c>
      <c r="E39" s="34"/>
      <c r="F39" s="38"/>
      <c r="G39" s="27"/>
      <c r="H39" s="39">
        <v>0</v>
      </c>
      <c r="I39" s="35"/>
      <c r="J39" s="35"/>
      <c r="K39" s="22"/>
      <c r="L39" s="7"/>
    </row>
    <row r="40" spans="2:12" ht="17.7" customHeight="1" x14ac:dyDescent="0.3">
      <c r="B40" s="6"/>
      <c r="C40" s="20"/>
      <c r="D40" s="38" t="s">
        <v>7</v>
      </c>
      <c r="E40" s="34"/>
      <c r="F40" s="38"/>
      <c r="G40" s="27"/>
      <c r="H40" s="39">
        <v>0</v>
      </c>
      <c r="I40" s="35"/>
      <c r="J40" s="35"/>
      <c r="K40" s="22"/>
      <c r="L40" s="7"/>
    </row>
    <row r="41" spans="2:12" ht="17.7" customHeight="1" x14ac:dyDescent="0.3">
      <c r="B41" s="6"/>
      <c r="C41" s="20"/>
      <c r="D41" s="38" t="s">
        <v>7</v>
      </c>
      <c r="E41" s="34"/>
      <c r="F41" s="38"/>
      <c r="G41" s="27"/>
      <c r="H41" s="39">
        <v>0</v>
      </c>
      <c r="I41" s="35"/>
      <c r="J41" s="35"/>
      <c r="K41" s="22"/>
      <c r="L41" s="7"/>
    </row>
    <row r="42" spans="2:12" ht="17.7" customHeight="1" x14ac:dyDescent="0.3">
      <c r="B42" s="6"/>
      <c r="C42" s="20"/>
      <c r="D42" s="34"/>
      <c r="E42" s="34"/>
      <c r="F42" s="34"/>
      <c r="G42" s="27"/>
      <c r="H42" s="41"/>
      <c r="I42" s="35"/>
      <c r="J42" s="35"/>
      <c r="K42" s="22"/>
      <c r="L42" s="7"/>
    </row>
    <row r="43" spans="2:12" ht="27.6" customHeight="1" x14ac:dyDescent="0.3">
      <c r="B43" s="6"/>
      <c r="C43" s="20"/>
      <c r="D43" s="161" t="s">
        <v>8</v>
      </c>
      <c r="E43" s="162"/>
      <c r="F43" s="162"/>
      <c r="G43" s="162"/>
      <c r="H43" s="162"/>
      <c r="I43" s="162"/>
      <c r="J43" s="162"/>
      <c r="K43" s="22"/>
      <c r="L43" s="7"/>
    </row>
    <row r="44" spans="2:12" ht="17.7" customHeight="1" x14ac:dyDescent="0.3">
      <c r="B44" s="6"/>
      <c r="C44" s="20"/>
      <c r="D44" s="38" t="s">
        <v>7</v>
      </c>
      <c r="E44" s="34"/>
      <c r="F44" s="38"/>
      <c r="G44" s="27"/>
      <c r="H44" s="39">
        <v>0</v>
      </c>
      <c r="I44" s="36"/>
      <c r="J44" s="36"/>
      <c r="K44" s="22"/>
      <c r="L44" s="7"/>
    </row>
    <row r="45" spans="2:12" ht="17.7" customHeight="1" x14ac:dyDescent="0.3">
      <c r="B45" s="6"/>
      <c r="C45" s="20"/>
      <c r="D45" s="38" t="s">
        <v>7</v>
      </c>
      <c r="E45" s="34"/>
      <c r="F45" s="38"/>
      <c r="G45" s="27"/>
      <c r="H45" s="39">
        <v>0</v>
      </c>
      <c r="I45" s="36"/>
      <c r="J45" s="36"/>
      <c r="K45" s="22"/>
      <c r="L45" s="7"/>
    </row>
    <row r="46" spans="2:12" ht="17.7" customHeight="1" x14ac:dyDescent="0.3">
      <c r="B46" s="6"/>
      <c r="C46" s="20"/>
      <c r="D46" s="38" t="s">
        <v>7</v>
      </c>
      <c r="E46" s="34"/>
      <c r="F46" s="38"/>
      <c r="G46" s="27"/>
      <c r="H46" s="39">
        <v>0</v>
      </c>
      <c r="I46" s="36"/>
      <c r="J46" s="36"/>
      <c r="K46" s="22"/>
      <c r="L46" s="7"/>
    </row>
    <row r="47" spans="2:12" ht="17.7" customHeight="1" x14ac:dyDescent="0.3">
      <c r="B47" s="6"/>
      <c r="C47" s="20"/>
      <c r="D47" s="38" t="s">
        <v>7</v>
      </c>
      <c r="E47" s="34"/>
      <c r="F47" s="38"/>
      <c r="G47" s="27"/>
      <c r="H47" s="39">
        <v>0</v>
      </c>
      <c r="I47" s="36"/>
      <c r="J47" s="36"/>
      <c r="K47" s="22"/>
      <c r="L47" s="7"/>
    </row>
    <row r="48" spans="2:12" ht="17.7" customHeight="1" x14ac:dyDescent="0.3">
      <c r="B48" s="6"/>
      <c r="C48" s="20"/>
      <c r="D48" s="38" t="s">
        <v>7</v>
      </c>
      <c r="E48" s="34"/>
      <c r="F48" s="38"/>
      <c r="G48" s="27"/>
      <c r="H48" s="39">
        <v>0</v>
      </c>
      <c r="I48" s="35"/>
      <c r="J48" s="35"/>
      <c r="K48" s="22"/>
      <c r="L48" s="7"/>
    </row>
    <row r="49" spans="1:12" ht="14.85" customHeight="1" x14ac:dyDescent="0.3">
      <c r="B49" s="6"/>
      <c r="C49" s="20"/>
      <c r="D49" s="38" t="s">
        <v>7</v>
      </c>
      <c r="E49" s="34"/>
      <c r="F49" s="38"/>
      <c r="G49" s="27"/>
      <c r="H49" s="41"/>
      <c r="I49" s="35"/>
      <c r="J49" s="35"/>
      <c r="K49" s="22"/>
      <c r="L49" s="7"/>
    </row>
    <row r="50" spans="1:12" ht="28.35" customHeight="1" x14ac:dyDescent="0.3">
      <c r="B50" s="6"/>
      <c r="C50" s="20"/>
      <c r="D50" s="40" t="s">
        <v>9</v>
      </c>
      <c r="E50" s="34"/>
      <c r="F50" s="34"/>
      <c r="G50" s="27"/>
      <c r="H50" s="42">
        <f>SUM(H20:H25,H28:H33,H36:H41,H44:H48)</f>
        <v>0</v>
      </c>
      <c r="I50" s="35"/>
      <c r="J50" s="35"/>
      <c r="K50" s="22"/>
      <c r="L50" s="7"/>
    </row>
    <row r="51" spans="1:12" ht="29.1" customHeight="1" x14ac:dyDescent="0.3">
      <c r="B51" s="6"/>
      <c r="C51" s="23"/>
      <c r="D51" s="24"/>
      <c r="E51" s="24"/>
      <c r="F51" s="24"/>
      <c r="G51" s="24"/>
      <c r="H51" s="24"/>
      <c r="I51" s="24"/>
      <c r="J51" s="24"/>
      <c r="K51" s="25"/>
      <c r="L51" s="7"/>
    </row>
    <row r="52" spans="1:12" ht="14.25" customHeight="1" x14ac:dyDescent="0.3">
      <c r="A52" s="19"/>
      <c r="B52" s="6"/>
      <c r="C52" s="10"/>
      <c r="D52" s="10"/>
      <c r="E52" s="10"/>
      <c r="F52" s="11"/>
      <c r="G52" s="11"/>
      <c r="H52" s="11"/>
      <c r="I52" s="11"/>
      <c r="J52" s="11"/>
      <c r="K52" s="13"/>
      <c r="L52" s="7"/>
    </row>
    <row r="53" spans="1:12" ht="9" customHeight="1" x14ac:dyDescent="0.3">
      <c r="B53" s="6"/>
      <c r="C53" s="26"/>
      <c r="D53" s="26"/>
      <c r="E53" s="26"/>
      <c r="F53" s="26"/>
      <c r="G53" s="12"/>
      <c r="H53" s="12"/>
      <c r="I53" s="12"/>
      <c r="J53" s="12"/>
      <c r="K53" s="13"/>
      <c r="L53" s="7"/>
    </row>
    <row r="54" spans="1:12" x14ac:dyDescent="0.3">
      <c r="B54" s="6"/>
      <c r="C54" s="15"/>
      <c r="D54" s="16"/>
      <c r="E54" s="16"/>
      <c r="F54" s="17"/>
      <c r="G54" s="17"/>
      <c r="H54" s="17"/>
      <c r="I54" s="17"/>
      <c r="J54" s="17"/>
      <c r="K54" s="18"/>
      <c r="L54" s="7"/>
    </row>
    <row r="55" spans="1:12" x14ac:dyDescent="0.3">
      <c r="B55" s="6"/>
      <c r="C55" s="20"/>
      <c r="D55" s="36" t="s">
        <v>10</v>
      </c>
      <c r="E55" s="27"/>
      <c r="F55" s="27"/>
      <c r="G55" s="27"/>
      <c r="H55" s="27"/>
      <c r="I55" s="27"/>
      <c r="J55" s="27"/>
      <c r="K55" s="22"/>
      <c r="L55" s="28"/>
    </row>
    <row r="56" spans="1:12" x14ac:dyDescent="0.3">
      <c r="B56" s="6"/>
      <c r="C56" s="20"/>
      <c r="D56" s="29" t="s">
        <v>11</v>
      </c>
      <c r="E56" s="27"/>
      <c r="F56" s="30"/>
      <c r="G56" s="27"/>
      <c r="H56" s="30" t="s">
        <v>12</v>
      </c>
      <c r="I56" s="27"/>
      <c r="J56" s="27"/>
      <c r="K56" s="22"/>
      <c r="L56" s="7"/>
    </row>
    <row r="57" spans="1:12" ht="42.6" customHeight="1" x14ac:dyDescent="0.3">
      <c r="B57" s="6"/>
      <c r="C57" s="20"/>
      <c r="D57" s="152" t="s">
        <v>13</v>
      </c>
      <c r="E57" s="153"/>
      <c r="F57" s="154"/>
      <c r="G57" s="27"/>
      <c r="H57" s="155"/>
      <c r="I57" s="156"/>
      <c r="J57" s="157"/>
      <c r="K57" s="22"/>
      <c r="L57" s="7"/>
    </row>
    <row r="58" spans="1:12" ht="42.6" customHeight="1" x14ac:dyDescent="0.3">
      <c r="B58" s="6"/>
      <c r="C58" s="20"/>
      <c r="D58" s="152" t="s">
        <v>14</v>
      </c>
      <c r="E58" s="153"/>
      <c r="F58" s="154"/>
      <c r="G58" s="27"/>
      <c r="H58" s="158"/>
      <c r="I58" s="159"/>
      <c r="J58" s="160"/>
      <c r="K58" s="22"/>
      <c r="L58" s="7"/>
    </row>
    <row r="59" spans="1:12" ht="42.6" customHeight="1" x14ac:dyDescent="0.3">
      <c r="B59" s="6"/>
      <c r="C59" s="20"/>
      <c r="D59" s="152" t="s">
        <v>15</v>
      </c>
      <c r="E59" s="153"/>
      <c r="F59" s="154"/>
      <c r="G59" s="27"/>
      <c r="H59" s="155"/>
      <c r="I59" s="156"/>
      <c r="J59" s="157"/>
      <c r="K59" s="22"/>
      <c r="L59" s="7"/>
    </row>
    <row r="60" spans="1:12" ht="42.6" customHeight="1" x14ac:dyDescent="0.3">
      <c r="B60" s="6"/>
      <c r="C60" s="20"/>
      <c r="D60" s="152" t="s">
        <v>16</v>
      </c>
      <c r="E60" s="153"/>
      <c r="F60" s="154"/>
      <c r="G60" s="27"/>
      <c r="H60" s="158"/>
      <c r="I60" s="159"/>
      <c r="J60" s="160"/>
      <c r="K60" s="22"/>
      <c r="L60" s="7"/>
    </row>
    <row r="61" spans="1:12" ht="29.1" customHeight="1" x14ac:dyDescent="0.3">
      <c r="B61" s="6"/>
      <c r="C61" s="23"/>
      <c r="D61" s="24"/>
      <c r="E61" s="24"/>
      <c r="F61" s="24"/>
      <c r="G61" s="24"/>
      <c r="H61" s="24"/>
      <c r="I61" s="24"/>
      <c r="J61" s="24"/>
      <c r="K61" s="25"/>
      <c r="L61" s="7"/>
    </row>
    <row r="62" spans="1:12" ht="14.25" customHeight="1" x14ac:dyDescent="0.3">
      <c r="A62" s="19"/>
      <c r="B62" s="6"/>
      <c r="C62" s="10"/>
      <c r="D62" s="10"/>
      <c r="E62" s="10"/>
      <c r="F62" s="11"/>
      <c r="G62" s="11"/>
      <c r="H62" s="11"/>
      <c r="I62" s="11"/>
      <c r="J62" s="11"/>
      <c r="K62" s="13"/>
      <c r="L62" s="7"/>
    </row>
    <row r="63" spans="1:12" x14ac:dyDescent="0.3"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3"/>
    </row>
    <row r="64" spans="1:12" ht="130.35" customHeight="1" x14ac:dyDescent="0.3"/>
    <row r="65" ht="217.35" customHeight="1" x14ac:dyDescent="0.3"/>
    <row r="66" ht="144.6" customHeight="1" x14ac:dyDescent="0.3"/>
    <row r="67" ht="72" customHeight="1" x14ac:dyDescent="0.3"/>
    <row r="68" ht="144.6" customHeight="1" x14ac:dyDescent="0.3"/>
    <row r="69" ht="173.85" customHeight="1" x14ac:dyDescent="0.3"/>
  </sheetData>
  <mergeCells count="17">
    <mergeCell ref="D27:H27"/>
    <mergeCell ref="D60:F60"/>
    <mergeCell ref="D58:F58"/>
    <mergeCell ref="D59:F59"/>
    <mergeCell ref="D57:F57"/>
    <mergeCell ref="H57:J57"/>
    <mergeCell ref="H58:J58"/>
    <mergeCell ref="H59:J59"/>
    <mergeCell ref="H60:J60"/>
    <mergeCell ref="D43:J43"/>
    <mergeCell ref="D35:H35"/>
    <mergeCell ref="C3:K3"/>
    <mergeCell ref="D5:J5"/>
    <mergeCell ref="F8:J8"/>
    <mergeCell ref="F10:J10"/>
    <mergeCell ref="D19:H19"/>
    <mergeCell ref="H4:K4"/>
  </mergeCells>
  <pageMargins left="0.7" right="0.7" top="0.75" bottom="0.75" header="0.3" footer="0.3"/>
  <pageSetup paperSize="9" orientation="portrait" horizontalDpi="300" verticalDpi="0" r:id="rId1"/>
  <ignoredErrors>
    <ignoredError sqref="H5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166EC5-2A1F-4E86-BA1B-B5D887519117}">
          <x14:formula1>
            <xm:f>AUX!$A$1:$A$4</xm:f>
          </x14:formula1>
          <xm:sqref>F10:J10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E83-5B9D-469A-A723-057EDC3430B8}">
  <sheetPr>
    <tabColor theme="0" tint="-4.9989318521683403E-2"/>
  </sheetPr>
  <dimension ref="A1:Y51"/>
  <sheetViews>
    <sheetView topLeftCell="A6" zoomScale="80" zoomScaleNormal="80" workbookViewId="0">
      <selection activeCell="H10" sqref="H10:J10"/>
    </sheetView>
  </sheetViews>
  <sheetFormatPr defaultColWidth="8.6640625" defaultRowHeight="15" customHeight="1" x14ac:dyDescent="0.3"/>
  <cols>
    <col min="1" max="1" width="3" style="51" customWidth="1"/>
    <col min="2" max="2" width="3.5546875" style="51" customWidth="1"/>
    <col min="3" max="3" width="4.5546875" style="51" customWidth="1"/>
    <col min="4" max="4" width="17.6640625" style="51" customWidth="1"/>
    <col min="5" max="5" width="1.5546875" style="51" customWidth="1"/>
    <col min="6" max="6" width="32.44140625" style="51" customWidth="1"/>
    <col min="7" max="7" width="1.5546875" style="51" customWidth="1"/>
    <col min="8" max="8" width="34.5546875" style="51" customWidth="1"/>
    <col min="9" max="9" width="1.44140625" style="51" customWidth="1"/>
    <col min="10" max="10" width="18.44140625" style="51" customWidth="1"/>
    <col min="11" max="11" width="1.5546875" style="51" customWidth="1"/>
    <col min="12" max="12" width="16.44140625" style="51" customWidth="1"/>
    <col min="13" max="13" width="1.5546875" style="51" customWidth="1"/>
    <col min="14" max="14" width="16.44140625" style="51" customWidth="1"/>
    <col min="15" max="15" width="2.44140625" style="51" customWidth="1"/>
    <col min="16" max="16" width="18.5546875" style="51" customWidth="1"/>
    <col min="17" max="17" width="2.44140625" style="51" customWidth="1"/>
    <col min="18" max="18" width="16.5546875" style="51" customWidth="1"/>
    <col min="19" max="19" width="2.44140625" style="51" customWidth="1"/>
    <col min="20" max="20" width="16.44140625" style="51" customWidth="1"/>
    <col min="21" max="21" width="2.44140625" style="51" customWidth="1"/>
    <col min="22" max="22" width="16.44140625" style="51" customWidth="1"/>
    <col min="23" max="23" width="2.44140625" style="51" customWidth="1"/>
    <col min="24" max="24" width="15.44140625" style="51" customWidth="1"/>
    <col min="25" max="25" width="6.44140625" style="51" customWidth="1"/>
    <col min="26" max="28" width="8.6640625" style="52"/>
    <col min="29" max="29" width="16.33203125" style="52" customWidth="1"/>
    <col min="30" max="16384" width="8.6640625" style="52"/>
  </cols>
  <sheetData>
    <row r="1" spans="1:25" ht="50.1" customHeight="1" x14ac:dyDescent="0.3"/>
    <row r="2" spans="1:25" ht="14.4" x14ac:dyDescent="0.3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ht="22.5" customHeight="1" x14ac:dyDescent="0.3">
      <c r="B3" s="56"/>
      <c r="C3" s="57" t="s">
        <v>17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8" x14ac:dyDescent="0.3">
      <c r="B4" s="56"/>
      <c r="C4" s="93" t="s">
        <v>227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163"/>
      <c r="W4" s="163"/>
      <c r="X4" s="163"/>
      <c r="Y4" s="163"/>
    </row>
    <row r="5" spans="1:25" ht="18" x14ac:dyDescent="0.3">
      <c r="B5" s="56"/>
      <c r="C5" s="59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0"/>
    </row>
    <row r="6" spans="1:25" ht="14.4" x14ac:dyDescent="0.3">
      <c r="B6" s="56"/>
      <c r="C6" s="62"/>
      <c r="D6" s="62"/>
      <c r="E6" s="62"/>
      <c r="F6" s="62"/>
      <c r="G6" s="62"/>
      <c r="H6" s="63"/>
      <c r="I6" s="63"/>
      <c r="J6" s="63"/>
      <c r="K6" s="63"/>
      <c r="L6" s="64"/>
      <c r="M6" s="64"/>
      <c r="N6" s="64"/>
      <c r="O6" s="63"/>
      <c r="P6" s="64"/>
      <c r="Q6" s="63"/>
      <c r="R6" s="64"/>
      <c r="S6" s="63"/>
      <c r="T6" s="64"/>
      <c r="U6" s="63"/>
      <c r="V6" s="64"/>
      <c r="W6" s="63"/>
      <c r="X6" s="64"/>
      <c r="Y6" s="65"/>
    </row>
    <row r="7" spans="1:25" ht="14.4" x14ac:dyDescent="0.3">
      <c r="A7" s="66"/>
      <c r="B7" s="56"/>
      <c r="C7" s="67"/>
      <c r="D7" s="68"/>
      <c r="E7" s="68"/>
      <c r="F7" s="68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0"/>
    </row>
    <row r="8" spans="1:25" ht="21" customHeight="1" x14ac:dyDescent="0.3">
      <c r="A8" s="66"/>
      <c r="B8" s="56"/>
      <c r="C8" s="71"/>
      <c r="D8" s="46" t="s">
        <v>18</v>
      </c>
      <c r="E8" s="46"/>
      <c r="F8" s="46"/>
      <c r="G8" s="46"/>
      <c r="H8" s="172" t="str">
        <f>IF('Caraterização Candidatura'!F8="","",'Caraterização Candidatura'!F8)</f>
        <v/>
      </c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  <c r="Y8" s="72"/>
    </row>
    <row r="9" spans="1:25" ht="14.4" x14ac:dyDescent="0.3">
      <c r="A9" s="66"/>
      <c r="B9" s="56"/>
      <c r="C9" s="71"/>
      <c r="D9" s="46"/>
      <c r="E9" s="46"/>
      <c r="F9" s="46"/>
      <c r="G9" s="46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2"/>
    </row>
    <row r="10" spans="1:25" ht="30" customHeight="1" x14ac:dyDescent="0.3">
      <c r="A10" s="66"/>
      <c r="B10" s="56"/>
      <c r="C10" s="71"/>
      <c r="D10" s="167" t="s">
        <v>201</v>
      </c>
      <c r="E10" s="167"/>
      <c r="F10" s="167"/>
      <c r="G10" s="73"/>
      <c r="H10" s="169" t="s">
        <v>2</v>
      </c>
      <c r="I10" s="170"/>
      <c r="J10" s="171"/>
      <c r="K10" s="87"/>
      <c r="L10" s="88"/>
      <c r="M10" s="88"/>
      <c r="N10" s="88"/>
      <c r="O10" s="88"/>
      <c r="P10" s="88"/>
      <c r="Q10" s="88"/>
      <c r="R10" s="167" t="s">
        <v>19</v>
      </c>
      <c r="S10" s="167"/>
      <c r="T10" s="167"/>
      <c r="U10" s="164">
        <f>SUM(U11:X14)</f>
        <v>0</v>
      </c>
      <c r="V10" s="165"/>
      <c r="W10" s="165"/>
      <c r="X10" s="166"/>
      <c r="Y10" s="72"/>
    </row>
    <row r="11" spans="1:25" ht="25.35" customHeight="1" x14ac:dyDescent="0.3">
      <c r="A11" s="66"/>
      <c r="B11" s="56"/>
      <c r="C11" s="71"/>
      <c r="D11" s="46"/>
      <c r="E11" s="46"/>
      <c r="F11" s="46"/>
      <c r="G11" s="46"/>
      <c r="H11" s="46"/>
      <c r="I11" s="46"/>
      <c r="J11" s="46"/>
      <c r="K11" s="88"/>
      <c r="L11" s="88"/>
      <c r="M11" s="88"/>
      <c r="N11" s="88"/>
      <c r="O11" s="88"/>
      <c r="P11" s="88"/>
      <c r="Q11" s="88"/>
      <c r="R11" s="167" t="s">
        <v>20</v>
      </c>
      <c r="S11" s="167"/>
      <c r="T11" s="168"/>
      <c r="U11" s="164">
        <f>COUNTIF($X$23:$X$34,"alta")</f>
        <v>0</v>
      </c>
      <c r="V11" s="165"/>
      <c r="W11" s="165"/>
      <c r="X11" s="166"/>
      <c r="Y11" s="72"/>
    </row>
    <row r="12" spans="1:25" ht="25.35" customHeight="1" x14ac:dyDescent="0.3">
      <c r="A12" s="66"/>
      <c r="B12" s="56"/>
      <c r="C12" s="71"/>
      <c r="D12" s="167" t="s">
        <v>228</v>
      </c>
      <c r="E12" s="167"/>
      <c r="F12" s="167"/>
      <c r="G12" s="46"/>
      <c r="H12" s="169"/>
      <c r="I12" s="170"/>
      <c r="J12" s="171"/>
      <c r="K12" s="88"/>
      <c r="L12" s="88"/>
      <c r="M12" s="88"/>
      <c r="N12" s="88"/>
      <c r="O12" s="88"/>
      <c r="P12" s="88"/>
      <c r="Q12" s="88"/>
      <c r="R12" s="167" t="s">
        <v>21</v>
      </c>
      <c r="S12" s="167"/>
      <c r="T12" s="168"/>
      <c r="U12" s="164">
        <f>COUNTIF($X$23:$X$34,"média")</f>
        <v>0</v>
      </c>
      <c r="V12" s="165"/>
      <c r="W12" s="165"/>
      <c r="X12" s="166"/>
      <c r="Y12" s="72"/>
    </row>
    <row r="13" spans="1:25" ht="25.35" customHeight="1" x14ac:dyDescent="0.3">
      <c r="A13" s="66"/>
      <c r="B13" s="56"/>
      <c r="C13" s="71"/>
      <c r="D13" s="46"/>
      <c r="E13" s="46"/>
      <c r="F13" s="46"/>
      <c r="G13" s="46"/>
      <c r="H13" s="46"/>
      <c r="I13" s="46"/>
      <c r="J13" s="46"/>
      <c r="K13" s="88"/>
      <c r="L13" s="88"/>
      <c r="M13" s="88"/>
      <c r="N13" s="88"/>
      <c r="O13" s="88"/>
      <c r="P13" s="88"/>
      <c r="Q13" s="88"/>
      <c r="R13" s="167" t="s">
        <v>22</v>
      </c>
      <c r="S13" s="167"/>
      <c r="T13" s="168"/>
      <c r="U13" s="164">
        <f>COUNTIF($X$23:$X$34,"baixa")</f>
        <v>0</v>
      </c>
      <c r="V13" s="165"/>
      <c r="W13" s="165"/>
      <c r="X13" s="166"/>
      <c r="Y13" s="72"/>
    </row>
    <row r="14" spans="1:25" ht="25.35" customHeight="1" x14ac:dyDescent="0.3">
      <c r="A14" s="66"/>
      <c r="B14" s="56"/>
      <c r="C14" s="71"/>
      <c r="D14" s="46"/>
      <c r="E14" s="46"/>
      <c r="F14" s="46"/>
      <c r="G14" s="46"/>
      <c r="H14" s="46"/>
      <c r="I14" s="46"/>
      <c r="J14" s="46"/>
      <c r="K14" s="88"/>
      <c r="L14" s="88"/>
      <c r="M14" s="88"/>
      <c r="N14" s="88"/>
      <c r="O14" s="88"/>
      <c r="P14" s="88"/>
      <c r="Q14" s="88"/>
      <c r="R14" s="167" t="s">
        <v>23</v>
      </c>
      <c r="S14" s="167"/>
      <c r="T14" s="168"/>
      <c r="U14" s="164">
        <f>COUNTA(F39:F48)</f>
        <v>0</v>
      </c>
      <c r="V14" s="165"/>
      <c r="W14" s="165"/>
      <c r="X14" s="166"/>
      <c r="Y14" s="72"/>
    </row>
    <row r="15" spans="1:25" ht="14.4" x14ac:dyDescent="0.3">
      <c r="A15" s="66"/>
      <c r="B15" s="56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6"/>
    </row>
    <row r="16" spans="1:25" ht="14.4" x14ac:dyDescent="0.3">
      <c r="A16" s="66"/>
      <c r="B16" s="56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5"/>
    </row>
    <row r="17" spans="2:25" ht="21" x14ac:dyDescent="0.3">
      <c r="B17" s="56"/>
      <c r="C17" s="73"/>
      <c r="D17" s="73"/>
      <c r="E17" s="73"/>
      <c r="F17" s="73"/>
      <c r="G17" s="73"/>
      <c r="H17" s="73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</row>
    <row r="18" spans="2:25" ht="14.4" x14ac:dyDescent="0.3">
      <c r="B18" s="56"/>
      <c r="C18" s="67"/>
      <c r="D18" s="68"/>
      <c r="E18" s="68"/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</row>
    <row r="19" spans="2:25" ht="20.100000000000001" customHeight="1" x14ac:dyDescent="0.3">
      <c r="B19" s="56"/>
      <c r="C19" s="71"/>
      <c r="D19" s="161" t="s">
        <v>24</v>
      </c>
      <c r="E19" s="161"/>
      <c r="F19" s="161"/>
      <c r="G19" s="62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72"/>
    </row>
    <row r="20" spans="2:25" ht="20.100000000000001" customHeight="1" x14ac:dyDescent="0.3">
      <c r="B20" s="56"/>
      <c r="C20" s="71"/>
      <c r="D20" s="93" t="s">
        <v>25</v>
      </c>
      <c r="E20" s="21"/>
      <c r="F20" s="21"/>
      <c r="G20" s="62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72"/>
    </row>
    <row r="21" spans="2:25" ht="11.7" customHeight="1" x14ac:dyDescent="0.3">
      <c r="B21" s="56"/>
      <c r="C21" s="71"/>
      <c r="D21" s="62"/>
      <c r="E21" s="62"/>
      <c r="F21" s="62"/>
      <c r="G21" s="62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72"/>
    </row>
    <row r="22" spans="2:25" ht="40.35" customHeight="1" x14ac:dyDescent="0.3">
      <c r="B22" s="56"/>
      <c r="C22" s="71"/>
      <c r="D22" s="47" t="s">
        <v>205</v>
      </c>
      <c r="E22" s="48"/>
      <c r="F22" s="47" t="s">
        <v>206</v>
      </c>
      <c r="G22" s="48"/>
      <c r="H22" s="47" t="s">
        <v>207</v>
      </c>
      <c r="I22" s="48"/>
      <c r="J22" s="47" t="s">
        <v>208</v>
      </c>
      <c r="K22" s="48"/>
      <c r="L22" s="47" t="s">
        <v>202</v>
      </c>
      <c r="M22" s="48"/>
      <c r="N22" s="47" t="s">
        <v>203</v>
      </c>
      <c r="O22" s="48"/>
      <c r="P22" s="47" t="s">
        <v>204</v>
      </c>
      <c r="Q22" s="48"/>
      <c r="R22" s="47" t="s">
        <v>30</v>
      </c>
      <c r="S22" s="48"/>
      <c r="T22" s="47" t="s">
        <v>31</v>
      </c>
      <c r="U22" s="48"/>
      <c r="V22" s="47" t="s">
        <v>32</v>
      </c>
      <c r="W22" s="48"/>
      <c r="X22" s="47" t="s">
        <v>33</v>
      </c>
      <c r="Y22" s="72"/>
    </row>
    <row r="23" spans="2:25" ht="20.100000000000001" customHeight="1" x14ac:dyDescent="0.3">
      <c r="B23" s="56"/>
      <c r="C23" s="71"/>
      <c r="D23" s="49" t="s">
        <v>2</v>
      </c>
      <c r="E23" s="77"/>
      <c r="F23" s="78"/>
      <c r="G23" s="77"/>
      <c r="H23" s="78"/>
      <c r="I23" s="79"/>
      <c r="J23" s="90"/>
      <c r="K23" s="81"/>
      <c r="L23" s="49" t="s">
        <v>2</v>
      </c>
      <c r="M23" s="138"/>
      <c r="N23" s="49" t="s">
        <v>2</v>
      </c>
      <c r="O23" s="81"/>
      <c r="P23" s="139" t="s">
        <v>34</v>
      </c>
      <c r="Q23" s="81"/>
      <c r="R23" s="82" t="e">
        <f>VLOOKUP(D23,AUX!$J$1:$N$107,2,FALSE)</f>
        <v>#N/A</v>
      </c>
      <c r="S23" s="81"/>
      <c r="T23" s="91" t="e">
        <f>VLOOKUP(D23,AUX!$J$1:$N$107,3,FALSE)</f>
        <v>#N/A</v>
      </c>
      <c r="U23" s="81"/>
      <c r="V23" s="82" t="e">
        <f>VLOOKUP(D23,AUX!$J$1:$N$107,4,FALSE)</f>
        <v>#N/A</v>
      </c>
      <c r="W23" s="81"/>
      <c r="X23" s="82" t="e">
        <f>VLOOKUP(D23,AUX!$J$1:$N$107,5,FALSE)</f>
        <v>#N/A</v>
      </c>
      <c r="Y23" s="72"/>
    </row>
    <row r="24" spans="2:25" ht="20.100000000000001" customHeight="1" x14ac:dyDescent="0.3">
      <c r="B24" s="56"/>
      <c r="C24" s="71"/>
      <c r="D24" s="49" t="s">
        <v>2</v>
      </c>
      <c r="E24" s="77"/>
      <c r="F24" s="78"/>
      <c r="G24" s="77"/>
      <c r="H24" s="78"/>
      <c r="I24" s="79"/>
      <c r="J24" s="80"/>
      <c r="K24" s="81"/>
      <c r="L24" s="49" t="s">
        <v>2</v>
      </c>
      <c r="M24" s="138"/>
      <c r="N24" s="49" t="s">
        <v>2</v>
      </c>
      <c r="O24" s="81"/>
      <c r="P24" s="139" t="s">
        <v>34</v>
      </c>
      <c r="Q24" s="81"/>
      <c r="R24" s="82" t="e">
        <f>VLOOKUP(D24,AUX!$J$1:$N$107,2,FALSE)</f>
        <v>#N/A</v>
      </c>
      <c r="S24" s="81"/>
      <c r="T24" s="91" t="e">
        <f>VLOOKUP(D24,AUX!$J$1:$N$107,3,FALSE)</f>
        <v>#N/A</v>
      </c>
      <c r="U24" s="81"/>
      <c r="V24" s="82" t="e">
        <f>VLOOKUP(D24,AUX!$J$1:$N$107,4,FALSE)</f>
        <v>#N/A</v>
      </c>
      <c r="W24" s="81"/>
      <c r="X24" s="82" t="e">
        <f>VLOOKUP(D24,AUX!$J$1:$N$107,5,FALSE)</f>
        <v>#N/A</v>
      </c>
      <c r="Y24" s="72"/>
    </row>
    <row r="25" spans="2:25" ht="20.100000000000001" customHeight="1" x14ac:dyDescent="0.3">
      <c r="B25" s="56"/>
      <c r="C25" s="71"/>
      <c r="D25" s="49" t="s">
        <v>2</v>
      </c>
      <c r="E25" s="77"/>
      <c r="F25" s="78"/>
      <c r="G25" s="77"/>
      <c r="H25" s="78"/>
      <c r="I25" s="79"/>
      <c r="J25" s="80"/>
      <c r="K25" s="81"/>
      <c r="L25" s="49" t="s">
        <v>2</v>
      </c>
      <c r="M25" s="138"/>
      <c r="N25" s="49" t="s">
        <v>2</v>
      </c>
      <c r="O25" s="81"/>
      <c r="P25" s="139" t="s">
        <v>34</v>
      </c>
      <c r="Q25" s="81"/>
      <c r="R25" s="82" t="e">
        <f>VLOOKUP(D25,AUX!$J$1:$N$107,2,FALSE)</f>
        <v>#N/A</v>
      </c>
      <c r="S25" s="81"/>
      <c r="T25" s="91" t="e">
        <f>VLOOKUP(D25,AUX!$J$1:$N$107,3,FALSE)</f>
        <v>#N/A</v>
      </c>
      <c r="U25" s="81"/>
      <c r="V25" s="82" t="e">
        <f>VLOOKUP(D25,AUX!$J$1:$N$107,4,FALSE)</f>
        <v>#N/A</v>
      </c>
      <c r="W25" s="81"/>
      <c r="X25" s="82" t="e">
        <f>VLOOKUP(D25,AUX!$J$1:$N$107,5,FALSE)</f>
        <v>#N/A</v>
      </c>
      <c r="Y25" s="72"/>
    </row>
    <row r="26" spans="2:25" ht="20.100000000000001" customHeight="1" x14ac:dyDescent="0.3">
      <c r="B26" s="56"/>
      <c r="C26" s="71"/>
      <c r="D26" s="49" t="s">
        <v>2</v>
      </c>
      <c r="E26" s="77"/>
      <c r="F26" s="78"/>
      <c r="G26" s="77"/>
      <c r="H26" s="78"/>
      <c r="I26" s="79"/>
      <c r="J26" s="80"/>
      <c r="K26" s="81"/>
      <c r="L26" s="49" t="s">
        <v>2</v>
      </c>
      <c r="M26" s="138"/>
      <c r="N26" s="49" t="s">
        <v>2</v>
      </c>
      <c r="O26" s="81"/>
      <c r="P26" s="139" t="s">
        <v>34</v>
      </c>
      <c r="Q26" s="81"/>
      <c r="R26" s="82" t="e">
        <f>VLOOKUP(D26,AUX!$J$1:$N$107,2,FALSE)</f>
        <v>#N/A</v>
      </c>
      <c r="S26" s="81"/>
      <c r="T26" s="91" t="e">
        <f>VLOOKUP(D26,AUX!$J$1:$N$107,3,FALSE)</f>
        <v>#N/A</v>
      </c>
      <c r="U26" s="81"/>
      <c r="V26" s="82" t="e">
        <f>VLOOKUP(D26,AUX!$J$1:$N$107,4,FALSE)</f>
        <v>#N/A</v>
      </c>
      <c r="W26" s="81"/>
      <c r="X26" s="82" t="e">
        <f>VLOOKUP(D26,AUX!$J$1:$N$107,5,FALSE)</f>
        <v>#N/A</v>
      </c>
      <c r="Y26" s="72"/>
    </row>
    <row r="27" spans="2:25" ht="20.100000000000001" customHeight="1" x14ac:dyDescent="0.3">
      <c r="B27" s="56"/>
      <c r="C27" s="71"/>
      <c r="D27" s="49" t="s">
        <v>2</v>
      </c>
      <c r="E27" s="77"/>
      <c r="F27" s="78"/>
      <c r="G27" s="77"/>
      <c r="H27" s="78"/>
      <c r="I27" s="79"/>
      <c r="J27" s="80"/>
      <c r="K27" s="81"/>
      <c r="L27" s="49" t="s">
        <v>2</v>
      </c>
      <c r="M27" s="138"/>
      <c r="N27" s="49" t="s">
        <v>2</v>
      </c>
      <c r="O27" s="81"/>
      <c r="P27" s="139" t="s">
        <v>34</v>
      </c>
      <c r="Q27" s="81"/>
      <c r="R27" s="82" t="e">
        <f>VLOOKUP(D27,AUX!$J$1:$N$107,2,FALSE)</f>
        <v>#N/A</v>
      </c>
      <c r="S27" s="81"/>
      <c r="T27" s="82" t="e">
        <f>VLOOKUP(D27,AUX!$J$1:$N$107,3,FALSE)</f>
        <v>#N/A</v>
      </c>
      <c r="U27" s="81"/>
      <c r="V27" s="82" t="e">
        <f>VLOOKUP(D27,AUX!$J$1:$N$107,4,FALSE)</f>
        <v>#N/A</v>
      </c>
      <c r="W27" s="81"/>
      <c r="X27" s="82" t="e">
        <f>VLOOKUP(D27,AUX!$J$1:$N$107,5,FALSE)</f>
        <v>#N/A</v>
      </c>
      <c r="Y27" s="72"/>
    </row>
    <row r="28" spans="2:25" ht="20.100000000000001" customHeight="1" x14ac:dyDescent="0.3">
      <c r="B28" s="56"/>
      <c r="C28" s="71"/>
      <c r="D28" s="49" t="s">
        <v>2</v>
      </c>
      <c r="E28" s="77"/>
      <c r="F28" s="78"/>
      <c r="G28" s="77"/>
      <c r="H28" s="78"/>
      <c r="I28" s="79"/>
      <c r="J28" s="80"/>
      <c r="K28" s="81"/>
      <c r="L28" s="49" t="s">
        <v>2</v>
      </c>
      <c r="M28" s="138"/>
      <c r="N28" s="49" t="s">
        <v>2</v>
      </c>
      <c r="O28" s="81"/>
      <c r="P28" s="139" t="s">
        <v>34</v>
      </c>
      <c r="Q28" s="81"/>
      <c r="R28" s="82" t="e">
        <f>VLOOKUP(D28,AUX!$J$1:$N$107,2,FALSE)</f>
        <v>#N/A</v>
      </c>
      <c r="S28" s="81"/>
      <c r="T28" s="82" t="e">
        <f>VLOOKUP(D28,AUX!$J$1:$N$107,3,FALSE)</f>
        <v>#N/A</v>
      </c>
      <c r="U28" s="81"/>
      <c r="V28" s="82" t="e">
        <f>VLOOKUP(D28,AUX!$J$1:$N$107,4,FALSE)</f>
        <v>#N/A</v>
      </c>
      <c r="W28" s="81"/>
      <c r="X28" s="82" t="e">
        <f>VLOOKUP(D28,AUX!$J$1:$N$107,5,FALSE)</f>
        <v>#N/A</v>
      </c>
      <c r="Y28" s="72"/>
    </row>
    <row r="29" spans="2:25" ht="20.100000000000001" customHeight="1" x14ac:dyDescent="0.3">
      <c r="B29" s="56"/>
      <c r="C29" s="71"/>
      <c r="D29" s="49" t="s">
        <v>2</v>
      </c>
      <c r="E29" s="77"/>
      <c r="F29" s="78"/>
      <c r="G29" s="77"/>
      <c r="H29" s="78"/>
      <c r="I29" s="79"/>
      <c r="J29" s="80"/>
      <c r="K29" s="81"/>
      <c r="L29" s="49" t="s">
        <v>2</v>
      </c>
      <c r="M29" s="138"/>
      <c r="N29" s="49" t="s">
        <v>2</v>
      </c>
      <c r="O29" s="81"/>
      <c r="P29" s="139" t="s">
        <v>34</v>
      </c>
      <c r="Q29" s="81"/>
      <c r="R29" s="82" t="e">
        <f>VLOOKUP(D29,AUX!$J$1:$N$107,2,FALSE)</f>
        <v>#N/A</v>
      </c>
      <c r="S29" s="81"/>
      <c r="T29" s="82" t="e">
        <f>VLOOKUP(D29,AUX!$J$1:$N$107,3,FALSE)</f>
        <v>#N/A</v>
      </c>
      <c r="U29" s="81"/>
      <c r="V29" s="82" t="e">
        <f>VLOOKUP(D29,AUX!$J$1:$N$107,4,FALSE)</f>
        <v>#N/A</v>
      </c>
      <c r="W29" s="81"/>
      <c r="X29" s="82" t="e">
        <f>VLOOKUP(D29,AUX!$J$1:$N$107,5,FALSE)</f>
        <v>#N/A</v>
      </c>
      <c r="Y29" s="72"/>
    </row>
    <row r="30" spans="2:25" ht="20.100000000000001" customHeight="1" x14ac:dyDescent="0.3">
      <c r="B30" s="56"/>
      <c r="C30" s="71"/>
      <c r="D30" s="49" t="s">
        <v>2</v>
      </c>
      <c r="E30" s="77"/>
      <c r="F30" s="78"/>
      <c r="G30" s="77"/>
      <c r="H30" s="78"/>
      <c r="I30" s="79"/>
      <c r="J30" s="80"/>
      <c r="K30" s="81"/>
      <c r="L30" s="49" t="s">
        <v>2</v>
      </c>
      <c r="M30" s="138"/>
      <c r="N30" s="49" t="s">
        <v>2</v>
      </c>
      <c r="O30" s="81"/>
      <c r="P30" s="139" t="s">
        <v>34</v>
      </c>
      <c r="Q30" s="81"/>
      <c r="R30" s="82" t="e">
        <f>VLOOKUP(D30,AUX!$J$1:$N$107,2,FALSE)</f>
        <v>#N/A</v>
      </c>
      <c r="S30" s="81"/>
      <c r="T30" s="82" t="e">
        <f>VLOOKUP(D30,AUX!$J$1:$N$107,3,FALSE)</f>
        <v>#N/A</v>
      </c>
      <c r="U30" s="81"/>
      <c r="V30" s="82" t="e">
        <f>VLOOKUP(D30,AUX!$J$1:$N$107,4,FALSE)</f>
        <v>#N/A</v>
      </c>
      <c r="W30" s="81"/>
      <c r="X30" s="82" t="e">
        <f>VLOOKUP(D30,AUX!$J$1:$N$107,5,FALSE)</f>
        <v>#N/A</v>
      </c>
      <c r="Y30" s="72"/>
    </row>
    <row r="31" spans="2:25" ht="20.100000000000001" customHeight="1" x14ac:dyDescent="0.3">
      <c r="B31" s="56"/>
      <c r="C31" s="71"/>
      <c r="D31" s="49" t="s">
        <v>2</v>
      </c>
      <c r="E31" s="77"/>
      <c r="F31" s="78"/>
      <c r="G31" s="77"/>
      <c r="H31" s="78"/>
      <c r="I31" s="79"/>
      <c r="J31" s="80"/>
      <c r="K31" s="81"/>
      <c r="L31" s="49" t="s">
        <v>2</v>
      </c>
      <c r="M31" s="138"/>
      <c r="N31" s="49" t="s">
        <v>2</v>
      </c>
      <c r="O31" s="81"/>
      <c r="P31" s="139" t="s">
        <v>34</v>
      </c>
      <c r="Q31" s="81"/>
      <c r="R31" s="82" t="e">
        <f>VLOOKUP(D31,AUX!$J$1:$N$107,2,FALSE)</f>
        <v>#N/A</v>
      </c>
      <c r="S31" s="81"/>
      <c r="T31" s="82" t="e">
        <f>VLOOKUP(D31,AUX!$J$1:$N$107,3,FALSE)</f>
        <v>#N/A</v>
      </c>
      <c r="U31" s="81"/>
      <c r="V31" s="82" t="e">
        <f>VLOOKUP(D31,AUX!$J$1:$N$107,4,FALSE)</f>
        <v>#N/A</v>
      </c>
      <c r="W31" s="81"/>
      <c r="X31" s="82" t="e">
        <f>VLOOKUP(D31,AUX!$J$1:$N$107,5,FALSE)</f>
        <v>#N/A</v>
      </c>
      <c r="Y31" s="72"/>
    </row>
    <row r="32" spans="2:25" ht="20.100000000000001" customHeight="1" x14ac:dyDescent="0.3">
      <c r="B32" s="56"/>
      <c r="C32" s="71"/>
      <c r="D32" s="49" t="s">
        <v>2</v>
      </c>
      <c r="E32" s="77"/>
      <c r="F32" s="78"/>
      <c r="G32" s="77"/>
      <c r="H32" s="78"/>
      <c r="I32" s="79"/>
      <c r="J32" s="80"/>
      <c r="K32" s="81"/>
      <c r="L32" s="49" t="s">
        <v>2</v>
      </c>
      <c r="M32" s="138"/>
      <c r="N32" s="49" t="s">
        <v>2</v>
      </c>
      <c r="O32" s="81"/>
      <c r="P32" s="139" t="s">
        <v>34</v>
      </c>
      <c r="Q32" s="81"/>
      <c r="R32" s="82" t="e">
        <f>VLOOKUP(D32,AUX!$J$1:$N$107,2,FALSE)</f>
        <v>#N/A</v>
      </c>
      <c r="S32" s="81"/>
      <c r="T32" s="82" t="e">
        <f>VLOOKUP(D32,AUX!$J$1:$N$107,3,FALSE)</f>
        <v>#N/A</v>
      </c>
      <c r="U32" s="81"/>
      <c r="V32" s="82" t="e">
        <f>VLOOKUP(D32,AUX!$J$1:$N$107,4,FALSE)</f>
        <v>#N/A</v>
      </c>
      <c r="W32" s="81"/>
      <c r="X32" s="82" t="e">
        <f>VLOOKUP(D32,AUX!$J$1:$N$107,5,FALSE)</f>
        <v>#N/A</v>
      </c>
      <c r="Y32" s="72"/>
    </row>
    <row r="33" spans="2:25" ht="20.100000000000001" customHeight="1" x14ac:dyDescent="0.3">
      <c r="B33" s="56"/>
      <c r="C33" s="71"/>
      <c r="D33" s="49" t="s">
        <v>2</v>
      </c>
      <c r="E33" s="77"/>
      <c r="F33" s="78"/>
      <c r="G33" s="77"/>
      <c r="H33" s="78"/>
      <c r="I33" s="79"/>
      <c r="J33" s="80"/>
      <c r="K33" s="81"/>
      <c r="L33" s="49" t="s">
        <v>2</v>
      </c>
      <c r="M33" s="138"/>
      <c r="N33" s="49" t="s">
        <v>2</v>
      </c>
      <c r="O33" s="81"/>
      <c r="P33" s="139" t="s">
        <v>34</v>
      </c>
      <c r="Q33" s="81"/>
      <c r="R33" s="82" t="e">
        <f>VLOOKUP(D33,AUX!$J$1:$N$107,2,FALSE)</f>
        <v>#N/A</v>
      </c>
      <c r="S33" s="81"/>
      <c r="T33" s="82" t="e">
        <f>VLOOKUP(D33,AUX!$J$1:$N$107,3,FALSE)</f>
        <v>#N/A</v>
      </c>
      <c r="U33" s="81"/>
      <c r="V33" s="82" t="e">
        <f>VLOOKUP(D33,AUX!$J$1:$N$107,4,FALSE)</f>
        <v>#N/A</v>
      </c>
      <c r="W33" s="81"/>
      <c r="X33" s="82" t="e">
        <f>VLOOKUP(D33,AUX!$J$1:$N$107,5,FALSE)</f>
        <v>#N/A</v>
      </c>
      <c r="Y33" s="72"/>
    </row>
    <row r="34" spans="2:25" ht="20.100000000000001" customHeight="1" x14ac:dyDescent="0.3">
      <c r="B34" s="56"/>
      <c r="C34" s="71"/>
      <c r="D34" s="49" t="s">
        <v>2</v>
      </c>
      <c r="E34" s="77"/>
      <c r="F34" s="78"/>
      <c r="G34" s="77"/>
      <c r="H34" s="78"/>
      <c r="I34" s="79"/>
      <c r="J34" s="80"/>
      <c r="K34" s="81"/>
      <c r="L34" s="49" t="s">
        <v>2</v>
      </c>
      <c r="M34" s="138"/>
      <c r="N34" s="49" t="s">
        <v>2</v>
      </c>
      <c r="O34" s="81"/>
      <c r="P34" s="139" t="s">
        <v>34</v>
      </c>
      <c r="Q34" s="81"/>
      <c r="R34" s="82" t="e">
        <f>VLOOKUP(D34,AUX!$J$1:$N$107,2,FALSE)</f>
        <v>#N/A</v>
      </c>
      <c r="S34" s="81"/>
      <c r="T34" s="82" t="e">
        <f>VLOOKUP(D34,AUX!$J$1:$N$107,3,FALSE)</f>
        <v>#N/A</v>
      </c>
      <c r="U34" s="81"/>
      <c r="V34" s="82" t="e">
        <f>VLOOKUP(D34,AUX!$J$1:$N$107,4,FALSE)</f>
        <v>#N/A</v>
      </c>
      <c r="W34" s="81"/>
      <c r="X34" s="82" t="e">
        <f>VLOOKUP(D34,AUX!$J$1:$N$107,5,FALSE)</f>
        <v>#N/A</v>
      </c>
      <c r="Y34" s="72"/>
    </row>
    <row r="35" spans="2:25" s="51" customFormat="1" ht="20.7" customHeight="1" x14ac:dyDescent="0.3">
      <c r="B35" s="56"/>
      <c r="C35" s="8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72"/>
    </row>
    <row r="36" spans="2:25" s="51" customFormat="1" ht="15.6" customHeight="1" x14ac:dyDescent="0.3">
      <c r="B36" s="56"/>
      <c r="C36" s="83"/>
      <c r="D36" s="93" t="s">
        <v>35</v>
      </c>
      <c r="E36" s="94"/>
      <c r="F36" s="94"/>
      <c r="G36" s="94"/>
      <c r="H36" s="9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72"/>
    </row>
    <row r="37" spans="2:25" s="51" customFormat="1" ht="10.199999999999999" customHeight="1" x14ac:dyDescent="0.3">
      <c r="B37" s="56"/>
      <c r="C37" s="83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72"/>
    </row>
    <row r="38" spans="2:25" s="51" customFormat="1" ht="42" customHeight="1" x14ac:dyDescent="0.3">
      <c r="B38" s="56"/>
      <c r="C38" s="83"/>
      <c r="D38" s="84"/>
      <c r="E38" s="64"/>
      <c r="F38" s="47" t="s">
        <v>26</v>
      </c>
      <c r="G38" s="48"/>
      <c r="H38" s="47" t="s">
        <v>27</v>
      </c>
      <c r="I38" s="48"/>
      <c r="J38" s="47" t="s">
        <v>226</v>
      </c>
      <c r="K38" s="48"/>
      <c r="L38" s="47" t="s">
        <v>36</v>
      </c>
      <c r="M38" s="48"/>
      <c r="N38" s="47" t="s">
        <v>28</v>
      </c>
      <c r="O38" s="48"/>
      <c r="P38" s="47" t="s">
        <v>29</v>
      </c>
      <c r="Q38" s="64"/>
      <c r="R38" s="47" t="s">
        <v>37</v>
      </c>
      <c r="S38" s="64"/>
      <c r="T38" s="64"/>
      <c r="U38" s="64"/>
      <c r="V38" s="64"/>
      <c r="W38" s="64"/>
      <c r="X38" s="64"/>
      <c r="Y38" s="72"/>
    </row>
    <row r="39" spans="2:25" s="51" customFormat="1" ht="20.100000000000001" customHeight="1" x14ac:dyDescent="0.3">
      <c r="B39" s="56"/>
      <c r="C39" s="83"/>
      <c r="D39" s="84"/>
      <c r="E39" s="64"/>
      <c r="F39" s="78"/>
      <c r="G39" s="77"/>
      <c r="H39" s="78"/>
      <c r="I39" s="79"/>
      <c r="J39" s="80"/>
      <c r="K39" s="81"/>
      <c r="L39" s="49" t="s">
        <v>2</v>
      </c>
      <c r="M39" s="138"/>
      <c r="N39" s="49" t="s">
        <v>2</v>
      </c>
      <c r="O39" s="81"/>
      <c r="P39" s="139" t="s">
        <v>34</v>
      </c>
      <c r="Q39" s="64"/>
      <c r="R39" s="49" t="s">
        <v>2</v>
      </c>
      <c r="S39" s="64"/>
      <c r="T39" s="64"/>
      <c r="U39" s="64"/>
      <c r="V39" s="64"/>
      <c r="W39" s="64"/>
      <c r="X39" s="64"/>
      <c r="Y39" s="72"/>
    </row>
    <row r="40" spans="2:25" s="51" customFormat="1" ht="20.100000000000001" customHeight="1" x14ac:dyDescent="0.3">
      <c r="B40" s="56"/>
      <c r="C40" s="83"/>
      <c r="D40" s="84"/>
      <c r="E40" s="64"/>
      <c r="F40" s="78"/>
      <c r="G40" s="77"/>
      <c r="H40" s="78"/>
      <c r="I40" s="79"/>
      <c r="J40" s="80"/>
      <c r="K40" s="81"/>
      <c r="L40" s="49" t="s">
        <v>2</v>
      </c>
      <c r="M40" s="138"/>
      <c r="N40" s="49" t="s">
        <v>2</v>
      </c>
      <c r="O40" s="81"/>
      <c r="P40" s="139" t="s">
        <v>34</v>
      </c>
      <c r="Q40" s="64"/>
      <c r="R40" s="49" t="s">
        <v>2</v>
      </c>
      <c r="S40" s="64"/>
      <c r="T40" s="64"/>
      <c r="U40" s="64"/>
      <c r="V40" s="64"/>
      <c r="W40" s="64"/>
      <c r="X40" s="64"/>
      <c r="Y40" s="72"/>
    </row>
    <row r="41" spans="2:25" s="51" customFormat="1" ht="20.100000000000001" customHeight="1" x14ac:dyDescent="0.3">
      <c r="B41" s="56"/>
      <c r="C41" s="83"/>
      <c r="D41" s="84"/>
      <c r="E41" s="64"/>
      <c r="F41" s="78"/>
      <c r="G41" s="77"/>
      <c r="H41" s="78"/>
      <c r="I41" s="79"/>
      <c r="J41" s="80"/>
      <c r="K41" s="81"/>
      <c r="L41" s="49" t="s">
        <v>2</v>
      </c>
      <c r="M41" s="138"/>
      <c r="N41" s="49" t="s">
        <v>2</v>
      </c>
      <c r="O41" s="81"/>
      <c r="P41" s="139" t="s">
        <v>34</v>
      </c>
      <c r="Q41" s="64"/>
      <c r="R41" s="49" t="s">
        <v>2</v>
      </c>
      <c r="S41" s="64"/>
      <c r="T41" s="64"/>
      <c r="U41" s="64"/>
      <c r="V41" s="64"/>
      <c r="W41" s="64"/>
      <c r="X41" s="64"/>
      <c r="Y41" s="72"/>
    </row>
    <row r="42" spans="2:25" s="51" customFormat="1" ht="20.100000000000001" customHeight="1" x14ac:dyDescent="0.3">
      <c r="B42" s="56"/>
      <c r="C42" s="83"/>
      <c r="D42" s="84"/>
      <c r="E42" s="64"/>
      <c r="F42" s="78"/>
      <c r="G42" s="77"/>
      <c r="H42" s="78"/>
      <c r="I42" s="79"/>
      <c r="J42" s="80"/>
      <c r="K42" s="81"/>
      <c r="L42" s="49" t="s">
        <v>2</v>
      </c>
      <c r="M42" s="138"/>
      <c r="N42" s="49" t="s">
        <v>2</v>
      </c>
      <c r="O42" s="81"/>
      <c r="P42" s="139" t="s">
        <v>34</v>
      </c>
      <c r="Q42" s="64"/>
      <c r="R42" s="49" t="s">
        <v>2</v>
      </c>
      <c r="S42" s="64"/>
      <c r="T42" s="64"/>
      <c r="U42" s="64"/>
      <c r="V42" s="64"/>
      <c r="W42" s="64"/>
      <c r="X42" s="64"/>
      <c r="Y42" s="72"/>
    </row>
    <row r="43" spans="2:25" s="51" customFormat="1" ht="20.100000000000001" customHeight="1" x14ac:dyDescent="0.3">
      <c r="B43" s="56"/>
      <c r="C43" s="83"/>
      <c r="D43" s="84"/>
      <c r="E43" s="64"/>
      <c r="F43" s="78"/>
      <c r="G43" s="77"/>
      <c r="H43" s="78"/>
      <c r="I43" s="79"/>
      <c r="J43" s="80"/>
      <c r="K43" s="81"/>
      <c r="L43" s="49" t="s">
        <v>2</v>
      </c>
      <c r="M43" s="138"/>
      <c r="N43" s="49" t="s">
        <v>2</v>
      </c>
      <c r="O43" s="81"/>
      <c r="P43" s="139" t="s">
        <v>34</v>
      </c>
      <c r="Q43" s="64"/>
      <c r="R43" s="49" t="s">
        <v>2</v>
      </c>
      <c r="S43" s="64"/>
      <c r="T43" s="64"/>
      <c r="U43" s="64"/>
      <c r="V43" s="64"/>
      <c r="W43" s="64"/>
      <c r="X43" s="64"/>
      <c r="Y43" s="72"/>
    </row>
    <row r="44" spans="2:25" s="51" customFormat="1" ht="20.100000000000001" customHeight="1" x14ac:dyDescent="0.3">
      <c r="B44" s="56"/>
      <c r="C44" s="83"/>
      <c r="D44" s="84"/>
      <c r="E44" s="64"/>
      <c r="F44" s="78"/>
      <c r="G44" s="77"/>
      <c r="H44" s="78"/>
      <c r="I44" s="79"/>
      <c r="J44" s="80"/>
      <c r="K44" s="81"/>
      <c r="L44" s="49" t="s">
        <v>2</v>
      </c>
      <c r="M44" s="138"/>
      <c r="N44" s="49" t="s">
        <v>2</v>
      </c>
      <c r="O44" s="81"/>
      <c r="P44" s="139" t="s">
        <v>34</v>
      </c>
      <c r="Q44" s="64"/>
      <c r="R44" s="49" t="s">
        <v>2</v>
      </c>
      <c r="S44" s="64"/>
      <c r="T44" s="64"/>
      <c r="U44" s="64"/>
      <c r="V44" s="64"/>
      <c r="W44" s="64"/>
      <c r="X44" s="64"/>
      <c r="Y44" s="72"/>
    </row>
    <row r="45" spans="2:25" s="51" customFormat="1" ht="20.100000000000001" customHeight="1" x14ac:dyDescent="0.3">
      <c r="B45" s="56"/>
      <c r="C45" s="83"/>
      <c r="D45" s="84"/>
      <c r="E45" s="64"/>
      <c r="F45" s="78"/>
      <c r="G45" s="77"/>
      <c r="H45" s="78"/>
      <c r="I45" s="79"/>
      <c r="J45" s="80"/>
      <c r="K45" s="81"/>
      <c r="L45" s="49" t="s">
        <v>2</v>
      </c>
      <c r="M45" s="138"/>
      <c r="N45" s="49" t="s">
        <v>2</v>
      </c>
      <c r="O45" s="81"/>
      <c r="P45" s="139" t="s">
        <v>34</v>
      </c>
      <c r="Q45" s="64"/>
      <c r="R45" s="49" t="s">
        <v>2</v>
      </c>
      <c r="S45" s="64"/>
      <c r="T45" s="64"/>
      <c r="U45" s="64"/>
      <c r="V45" s="64"/>
      <c r="W45" s="64"/>
      <c r="X45" s="64"/>
      <c r="Y45" s="72"/>
    </row>
    <row r="46" spans="2:25" s="51" customFormat="1" ht="20.100000000000001" customHeight="1" x14ac:dyDescent="0.3">
      <c r="B46" s="56"/>
      <c r="C46" s="83"/>
      <c r="D46" s="84"/>
      <c r="E46" s="64"/>
      <c r="F46" s="78"/>
      <c r="G46" s="77"/>
      <c r="H46" s="78"/>
      <c r="I46" s="79"/>
      <c r="J46" s="80"/>
      <c r="K46" s="81"/>
      <c r="L46" s="49" t="s">
        <v>2</v>
      </c>
      <c r="M46" s="138"/>
      <c r="N46" s="49" t="s">
        <v>2</v>
      </c>
      <c r="O46" s="81"/>
      <c r="P46" s="139" t="s">
        <v>34</v>
      </c>
      <c r="Q46" s="64"/>
      <c r="R46" s="49" t="s">
        <v>2</v>
      </c>
      <c r="S46" s="64"/>
      <c r="T46" s="64"/>
      <c r="U46" s="64"/>
      <c r="V46" s="64"/>
      <c r="W46" s="64"/>
      <c r="X46" s="64"/>
      <c r="Y46" s="72"/>
    </row>
    <row r="47" spans="2:25" s="51" customFormat="1" ht="20.100000000000001" customHeight="1" x14ac:dyDescent="0.3">
      <c r="B47" s="56"/>
      <c r="C47" s="83"/>
      <c r="D47" s="84"/>
      <c r="E47" s="64"/>
      <c r="F47" s="78"/>
      <c r="G47" s="77"/>
      <c r="H47" s="78"/>
      <c r="I47" s="79"/>
      <c r="J47" s="80"/>
      <c r="K47" s="81"/>
      <c r="L47" s="49" t="s">
        <v>2</v>
      </c>
      <c r="M47" s="138"/>
      <c r="N47" s="49" t="s">
        <v>2</v>
      </c>
      <c r="O47" s="81"/>
      <c r="P47" s="139" t="s">
        <v>34</v>
      </c>
      <c r="Q47" s="64"/>
      <c r="R47" s="49" t="s">
        <v>2</v>
      </c>
      <c r="S47" s="64"/>
      <c r="T47" s="64"/>
      <c r="U47" s="64"/>
      <c r="V47" s="64"/>
      <c r="W47" s="64"/>
      <c r="X47" s="64"/>
      <c r="Y47" s="72"/>
    </row>
    <row r="48" spans="2:25" s="51" customFormat="1" ht="20.100000000000001" customHeight="1" x14ac:dyDescent="0.3">
      <c r="B48" s="56"/>
      <c r="C48" s="83"/>
      <c r="D48" s="84"/>
      <c r="E48" s="64"/>
      <c r="F48" s="78"/>
      <c r="G48" s="77"/>
      <c r="H48" s="78"/>
      <c r="I48" s="79"/>
      <c r="J48" s="80"/>
      <c r="K48" s="81"/>
      <c r="L48" s="49" t="s">
        <v>2</v>
      </c>
      <c r="M48" s="138"/>
      <c r="N48" s="49" t="s">
        <v>2</v>
      </c>
      <c r="O48" s="81"/>
      <c r="P48" s="139" t="s">
        <v>34</v>
      </c>
      <c r="Q48" s="64"/>
      <c r="R48" s="49" t="s">
        <v>2</v>
      </c>
      <c r="S48" s="64"/>
      <c r="T48" s="64"/>
      <c r="U48" s="64"/>
      <c r="V48" s="64"/>
      <c r="W48" s="64"/>
      <c r="X48" s="64"/>
      <c r="Y48" s="72"/>
    </row>
    <row r="49" spans="1:25" s="51" customFormat="1" ht="29.1" customHeight="1" x14ac:dyDescent="0.3">
      <c r="B49" s="56"/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6"/>
    </row>
    <row r="50" spans="1:25" s="51" customFormat="1" ht="14.25" customHeight="1" x14ac:dyDescent="0.3">
      <c r="A50" s="66"/>
      <c r="B50" s="56"/>
      <c r="C50" s="62"/>
      <c r="D50" s="62"/>
      <c r="E50" s="62"/>
      <c r="F50" s="62"/>
      <c r="G50" s="62"/>
      <c r="H50" s="63"/>
      <c r="I50" s="63"/>
      <c r="J50" s="63"/>
      <c r="K50" s="63"/>
      <c r="L50" s="64"/>
      <c r="M50" s="64"/>
      <c r="N50" s="64"/>
      <c r="O50" s="63"/>
      <c r="P50" s="64"/>
      <c r="Q50" s="63"/>
      <c r="R50" s="64"/>
      <c r="S50" s="63"/>
      <c r="T50" s="64"/>
      <c r="U50" s="63"/>
      <c r="V50" s="64"/>
      <c r="W50" s="63"/>
      <c r="X50" s="64"/>
      <c r="Y50" s="65"/>
    </row>
    <row r="51" spans="1:25" ht="14.4" x14ac:dyDescent="0.3"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</row>
  </sheetData>
  <mergeCells count="17">
    <mergeCell ref="R10:T10"/>
    <mergeCell ref="V4:Y4"/>
    <mergeCell ref="D19:F19"/>
    <mergeCell ref="U11:X11"/>
    <mergeCell ref="U12:X12"/>
    <mergeCell ref="U13:X13"/>
    <mergeCell ref="U14:X14"/>
    <mergeCell ref="R11:T11"/>
    <mergeCell ref="R12:T12"/>
    <mergeCell ref="R13:T13"/>
    <mergeCell ref="R14:T14"/>
    <mergeCell ref="D12:F12"/>
    <mergeCell ref="H12:J12"/>
    <mergeCell ref="H8:X8"/>
    <mergeCell ref="U10:X10"/>
    <mergeCell ref="D10:F10"/>
    <mergeCell ref="H10:J10"/>
  </mergeCells>
  <pageMargins left="0.7" right="0.7" top="0.75" bottom="0.75" header="0.3" footer="0.3"/>
  <pageSetup orientation="portrait" r:id="rId1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F2C263B-8A64-45AA-A1FE-C8425C8B033E}">
          <x14:formula1>
            <xm:f>AUX!$F$1:$F$3</xm:f>
          </x14:formula1>
          <xm:sqref>P39:P48 P23:P34</xm:sqref>
        </x14:dataValidation>
        <x14:dataValidation type="list" allowBlank="1" showInputMessage="1" showErrorMessage="1" xr:uid="{99B93366-D89F-4CBB-BE05-A67152EBE236}">
          <x14:formula1>
            <xm:f>AUX!$G$1:$G$7</xm:f>
          </x14:formula1>
          <xm:sqref>R39:R48</xm:sqref>
        </x14:dataValidation>
        <x14:dataValidation type="list" allowBlank="1" showInputMessage="1" showErrorMessage="1" xr:uid="{2D2A5DBF-8A95-41A5-83C9-72C101B70B29}">
          <x14:formula1>
            <xm:f>AUX!$E$1:$E$5</xm:f>
          </x14:formula1>
          <xm:sqref>H10</xm:sqref>
        </x14:dataValidation>
        <x14:dataValidation type="list" allowBlank="1" showInputMessage="1" showErrorMessage="1" xr:uid="{491347AA-B26F-4F38-9920-565EBAB8229D}">
          <x14:formula1>
            <xm:f>AUX!$D$1:$D$108</xm:f>
          </x14:formula1>
          <xm:sqref>D23:D34</xm:sqref>
        </x14:dataValidation>
        <x14:dataValidation type="list" allowBlank="1" showInputMessage="1" showErrorMessage="1" xr:uid="{0E93CD0F-45B9-4AC1-B839-17B78F7B1D82}">
          <x14:formula1>
            <xm:f>AUX!$G$10:$G$21</xm:f>
          </x14:formula1>
          <xm:sqref>L23:L34 L39:L48</xm:sqref>
        </x14:dataValidation>
        <x14:dataValidation type="list" allowBlank="1" showInputMessage="1" showErrorMessage="1" xr:uid="{6283A22C-BD1F-4F97-91F4-55A55EE60611}">
          <x14:formula1>
            <xm:f>AUX!$G$24:$G$30</xm:f>
          </x14:formula1>
          <xm:sqref>N23:N34 N39:N48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9D78-0536-4459-BF7A-BA388F60C136}">
  <sheetPr>
    <tabColor theme="0"/>
  </sheetPr>
  <dimension ref="A1:J37"/>
  <sheetViews>
    <sheetView zoomScaleNormal="100" workbookViewId="0">
      <selection activeCell="F11" sqref="F11"/>
    </sheetView>
  </sheetViews>
  <sheetFormatPr defaultColWidth="9.44140625" defaultRowHeight="14.4" x14ac:dyDescent="0.3"/>
  <cols>
    <col min="1" max="1" width="7.5546875" style="12" customWidth="1"/>
    <col min="2" max="2" width="5.44140625" style="12" hidden="1" customWidth="1"/>
    <col min="3" max="3" width="33.5546875" style="12" customWidth="1"/>
    <col min="4" max="4" width="11.44140625" style="12" customWidth="1"/>
    <col min="5" max="5" width="9.44140625" style="12" hidden="1" customWidth="1"/>
    <col min="6" max="6" width="15.44140625" style="12" customWidth="1"/>
    <col min="7" max="7" width="14.5546875" style="12" customWidth="1"/>
    <col min="8" max="8" width="14" style="12" customWidth="1"/>
    <col min="9" max="9" width="47.44140625" style="12" customWidth="1"/>
    <col min="10" max="10" width="13.5546875" style="12" customWidth="1"/>
    <col min="11" max="11" width="14.44140625" style="12" customWidth="1"/>
    <col min="12" max="16384" width="9.44140625" style="12"/>
  </cols>
  <sheetData>
    <row r="1" spans="1:10" ht="58.35" customHeight="1" x14ac:dyDescent="0.3"/>
    <row r="2" spans="1:10" ht="44.25" customHeight="1" x14ac:dyDescent="0.3">
      <c r="A2" s="141" t="s">
        <v>38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" customHeight="1" x14ac:dyDescent="0.3">
      <c r="A3" s="181" t="s">
        <v>227</v>
      </c>
    </row>
    <row r="4" spans="1:10" ht="21.75" customHeight="1" x14ac:dyDescent="0.3">
      <c r="A4" s="44"/>
      <c r="C4" s="104"/>
      <c r="F4" s="105">
        <f>SUM(F8:F38)</f>
        <v>0</v>
      </c>
      <c r="G4" s="105">
        <f>SUM(G8:G38)</f>
        <v>0</v>
      </c>
      <c r="H4" s="105">
        <f>SUM(H8:H38)</f>
        <v>0</v>
      </c>
      <c r="I4" s="45" t="s">
        <v>39</v>
      </c>
      <c r="J4" s="101">
        <f>IF(ROUND(Mérito!B3*Mérito!B4,4)=1,100000,
IF(ROUND(Mérito!B3*Mérito!B4,4)=0.875,96250,
IF(ROUND(Mérito!B3*Mérito!B4,4)=0.75,92500,
IF(ROUND(Mérito!B3*Mérito!B4,4)=0.625,88750,
IF(ROUND(Mérito!B3*Mérito!B4,4)=0.5,85000,
IF(ROUND(Mérito!B3*Mérito!B4,4)=0.4375,80625,
IF(ROUND(Mérito!B3*Mérito!B4,4)=0.417,79190,
IF(ROUND(Mérito!B3*Mérito!B4,4)=0.375,76250,
IF(ROUND(Mérito!B3*Mérito!B4,4)=0.333,73310,
IF(ROUND(Mérito!B3*Mérito!B4,4)=0.3125,71875,
IF(ROUND(Mérito!B3*Mérito!B4,4)=0.25,67500,
IF(ROUND(Mérito!B3*Mérito!B4,4)=0.2188,63132,
IF(ROUND(Mérito!B3*Mérito!B4,4)=0.2085,61690,
IF(ROUND(Mérito!B3*Mérito!B4,4)=0.1875,58750,
IF(ROUND(Mérito!B3*Mérito!B4,4)=0.175,57000,
IF(ROUND(Mérito!B3*Mérito!B4,4)=0.1665,55810,
IF(ROUND(Mérito!B3*Mérito!B4,4)=0.1563,54382,
IF(ROUND(Mérito!B3*Mérito!B4,4)=0.125,50000,
IF(ROUND(Mérito!B3*Mérito!B4,4)=0.1043,45860,
IF(ROUND(Mérito!B3*Mérito!B4,4)=0.1,45000,
IF(ROUND(Mérito!B3*Mérito!B4,4)=0.0875,40833,
IF(ROUND(Mérito!B3*Mérito!B4,4)=0.0833,39433,
IF(ROUND(Mérito!B3*Mérito!B4,4)=0.075,36667,
IF(ROUND(Mérito!B3*Mérito!B4,4)=0.0625,32500,
IF(ROUND(Mérito!B3*Mérito!B4,4)=0.05,27500,
IF(ROUND(Mérito!B3*Mérito!B4,4)=0.0438,25020,
IF(ROUND(Mérito!B3*Mérito!B4,4)=0.0417,24180,
IF(ROUND(Mérito!B3*Mérito!B4,4)=0.0333,20820,
IF(ROUND(Mérito!B3*Mérito!B4,4)=0.025,17500,
IF(ROUND(Mérito!B3*Mérito!B4,4)=0.0175,13750,
IF(ROUND(Mérito!B3*Mérito!B4,4)=0.01,10000,
0)))))))))))))))))))))))))))))))</f>
        <v>0</v>
      </c>
    </row>
    <row r="5" spans="1:10" ht="6.75" customHeight="1" x14ac:dyDescent="0.3">
      <c r="A5" s="44"/>
    </row>
    <row r="6" spans="1:10" ht="15" customHeight="1" x14ac:dyDescent="0.3">
      <c r="A6" s="177" t="s">
        <v>40</v>
      </c>
      <c r="B6" s="180" t="s">
        <v>41</v>
      </c>
      <c r="C6" s="177" t="s">
        <v>42</v>
      </c>
      <c r="D6" s="177" t="s">
        <v>43</v>
      </c>
      <c r="E6" s="106"/>
      <c r="F6" s="177" t="s">
        <v>44</v>
      </c>
      <c r="G6" s="177" t="s">
        <v>45</v>
      </c>
      <c r="H6" s="177" t="s">
        <v>46</v>
      </c>
      <c r="I6" s="178" t="s">
        <v>47</v>
      </c>
      <c r="J6" s="175" t="s">
        <v>48</v>
      </c>
    </row>
    <row r="7" spans="1:10" ht="15.75" customHeight="1" x14ac:dyDescent="0.3">
      <c r="A7" s="177"/>
      <c r="B7" s="180"/>
      <c r="C7" s="177"/>
      <c r="D7" s="177"/>
      <c r="E7" s="106" t="s">
        <v>49</v>
      </c>
      <c r="F7" s="177"/>
      <c r="G7" s="177"/>
      <c r="H7" s="177"/>
      <c r="I7" s="179"/>
      <c r="J7" s="176"/>
    </row>
    <row r="8" spans="1:10" ht="15.75" customHeight="1" x14ac:dyDescent="0.3">
      <c r="A8" s="107">
        <v>1</v>
      </c>
      <c r="B8" s="108">
        <v>1</v>
      </c>
      <c r="C8" s="109"/>
      <c r="D8" s="110"/>
      <c r="E8" s="111"/>
      <c r="F8" s="112"/>
      <c r="G8" s="112"/>
      <c r="H8" s="113">
        <f t="shared" ref="H8:H37" si="0">G8-F8</f>
        <v>0</v>
      </c>
      <c r="I8" s="114" t="s">
        <v>2</v>
      </c>
      <c r="J8" s="115"/>
    </row>
    <row r="9" spans="1:10" ht="15" customHeight="1" x14ac:dyDescent="0.3">
      <c r="A9" s="107">
        <v>2</v>
      </c>
      <c r="B9" s="108">
        <v>2</v>
      </c>
      <c r="C9" s="109"/>
      <c r="D9" s="110"/>
      <c r="E9" s="111"/>
      <c r="F9" s="112"/>
      <c r="G9" s="112"/>
      <c r="H9" s="113">
        <f t="shared" si="0"/>
        <v>0</v>
      </c>
      <c r="I9" s="114" t="s">
        <v>2</v>
      </c>
      <c r="J9" s="109"/>
    </row>
    <row r="10" spans="1:10" ht="15" customHeight="1" x14ac:dyDescent="0.3">
      <c r="A10" s="107">
        <v>3</v>
      </c>
      <c r="B10" s="108">
        <v>3</v>
      </c>
      <c r="C10" s="109"/>
      <c r="D10" s="110"/>
      <c r="E10" s="111"/>
      <c r="F10" s="112"/>
      <c r="G10" s="112"/>
      <c r="H10" s="113">
        <f t="shared" si="0"/>
        <v>0</v>
      </c>
      <c r="I10" s="114" t="s">
        <v>2</v>
      </c>
      <c r="J10" s="109"/>
    </row>
    <row r="11" spans="1:10" ht="15" customHeight="1" x14ac:dyDescent="0.3">
      <c r="A11" s="107">
        <v>4</v>
      </c>
      <c r="B11" s="108">
        <v>4</v>
      </c>
      <c r="C11" s="109"/>
      <c r="D11" s="110"/>
      <c r="E11" s="111"/>
      <c r="F11" s="112"/>
      <c r="G11" s="112"/>
      <c r="H11" s="113">
        <f t="shared" si="0"/>
        <v>0</v>
      </c>
      <c r="I11" s="114" t="s">
        <v>2</v>
      </c>
      <c r="J11" s="109"/>
    </row>
    <row r="12" spans="1:10" x14ac:dyDescent="0.3">
      <c r="A12" s="107">
        <v>5</v>
      </c>
      <c r="B12" s="108">
        <v>5</v>
      </c>
      <c r="C12" s="109"/>
      <c r="D12" s="110"/>
      <c r="E12" s="111"/>
      <c r="F12" s="112"/>
      <c r="G12" s="112"/>
      <c r="H12" s="113">
        <f t="shared" si="0"/>
        <v>0</v>
      </c>
      <c r="I12" s="114" t="s">
        <v>2</v>
      </c>
      <c r="J12" s="109"/>
    </row>
    <row r="13" spans="1:10" x14ac:dyDescent="0.3">
      <c r="A13" s="107">
        <v>6</v>
      </c>
      <c r="B13" s="108">
        <v>6</v>
      </c>
      <c r="C13" s="109"/>
      <c r="D13" s="110"/>
      <c r="E13" s="111"/>
      <c r="F13" s="112"/>
      <c r="G13" s="112"/>
      <c r="H13" s="113">
        <f t="shared" si="0"/>
        <v>0</v>
      </c>
      <c r="I13" s="114" t="s">
        <v>2</v>
      </c>
      <c r="J13" s="109"/>
    </row>
    <row r="14" spans="1:10" ht="15" customHeight="1" x14ac:dyDescent="0.3">
      <c r="A14" s="107">
        <v>7</v>
      </c>
      <c r="B14" s="108">
        <v>7</v>
      </c>
      <c r="C14" s="109"/>
      <c r="D14" s="110"/>
      <c r="E14" s="111"/>
      <c r="F14" s="112"/>
      <c r="G14" s="112"/>
      <c r="H14" s="113">
        <f t="shared" si="0"/>
        <v>0</v>
      </c>
      <c r="I14" s="114" t="s">
        <v>2</v>
      </c>
      <c r="J14" s="109"/>
    </row>
    <row r="15" spans="1:10" x14ac:dyDescent="0.3">
      <c r="A15" s="107">
        <v>8</v>
      </c>
      <c r="B15" s="108">
        <v>8</v>
      </c>
      <c r="C15" s="109"/>
      <c r="D15" s="110"/>
      <c r="E15" s="111"/>
      <c r="F15" s="112"/>
      <c r="G15" s="112"/>
      <c r="H15" s="113">
        <f t="shared" si="0"/>
        <v>0</v>
      </c>
      <c r="I15" s="114" t="s">
        <v>2</v>
      </c>
      <c r="J15" s="109"/>
    </row>
    <row r="16" spans="1:10" x14ac:dyDescent="0.3">
      <c r="A16" s="107">
        <v>9</v>
      </c>
      <c r="B16" s="108">
        <v>9</v>
      </c>
      <c r="C16" s="109"/>
      <c r="D16" s="110"/>
      <c r="E16" s="111"/>
      <c r="F16" s="112"/>
      <c r="G16" s="112"/>
      <c r="H16" s="113">
        <f t="shared" si="0"/>
        <v>0</v>
      </c>
      <c r="I16" s="114" t="s">
        <v>2</v>
      </c>
      <c r="J16" s="109"/>
    </row>
    <row r="17" spans="1:10" ht="15" customHeight="1" x14ac:dyDescent="0.3">
      <c r="A17" s="107">
        <v>10</v>
      </c>
      <c r="B17" s="108">
        <v>10</v>
      </c>
      <c r="C17" s="109"/>
      <c r="D17" s="110"/>
      <c r="E17" s="111">
        <f t="shared" ref="E17:E37" si="1">YEAR(D17)</f>
        <v>1900</v>
      </c>
      <c r="F17" s="112"/>
      <c r="G17" s="112"/>
      <c r="H17" s="113">
        <f t="shared" si="0"/>
        <v>0</v>
      </c>
      <c r="I17" s="114" t="s">
        <v>2</v>
      </c>
      <c r="J17" s="109"/>
    </row>
    <row r="18" spans="1:10" x14ac:dyDescent="0.3">
      <c r="A18" s="107">
        <v>11</v>
      </c>
      <c r="B18" s="108">
        <v>11</v>
      </c>
      <c r="C18" s="109"/>
      <c r="D18" s="110"/>
      <c r="E18" s="111">
        <f t="shared" si="1"/>
        <v>1900</v>
      </c>
      <c r="F18" s="112"/>
      <c r="G18" s="112"/>
      <c r="H18" s="113">
        <f t="shared" si="0"/>
        <v>0</v>
      </c>
      <c r="I18" s="114" t="s">
        <v>2</v>
      </c>
      <c r="J18" s="109"/>
    </row>
    <row r="19" spans="1:10" x14ac:dyDescent="0.3">
      <c r="A19" s="107">
        <v>12</v>
      </c>
      <c r="B19" s="108">
        <v>12</v>
      </c>
      <c r="C19" s="109"/>
      <c r="D19" s="110"/>
      <c r="E19" s="111">
        <f t="shared" si="1"/>
        <v>1900</v>
      </c>
      <c r="F19" s="112"/>
      <c r="G19" s="112"/>
      <c r="H19" s="113">
        <f t="shared" si="0"/>
        <v>0</v>
      </c>
      <c r="I19" s="114" t="s">
        <v>2</v>
      </c>
      <c r="J19" s="109"/>
    </row>
    <row r="20" spans="1:10" x14ac:dyDescent="0.3">
      <c r="A20" s="107">
        <v>13</v>
      </c>
      <c r="B20" s="108">
        <v>13</v>
      </c>
      <c r="C20" s="109"/>
      <c r="D20" s="110"/>
      <c r="E20" s="111">
        <f t="shared" si="1"/>
        <v>1900</v>
      </c>
      <c r="F20" s="112"/>
      <c r="G20" s="112"/>
      <c r="H20" s="113">
        <f t="shared" si="0"/>
        <v>0</v>
      </c>
      <c r="I20" s="114" t="s">
        <v>2</v>
      </c>
      <c r="J20" s="109"/>
    </row>
    <row r="21" spans="1:10" x14ac:dyDescent="0.3">
      <c r="A21" s="107">
        <v>14</v>
      </c>
      <c r="B21" s="108">
        <v>14</v>
      </c>
      <c r="C21" s="109"/>
      <c r="D21" s="110"/>
      <c r="E21" s="111">
        <f t="shared" si="1"/>
        <v>1900</v>
      </c>
      <c r="F21" s="112"/>
      <c r="G21" s="112"/>
      <c r="H21" s="113">
        <f t="shared" si="0"/>
        <v>0</v>
      </c>
      <c r="I21" s="114" t="s">
        <v>2</v>
      </c>
      <c r="J21" s="109"/>
    </row>
    <row r="22" spans="1:10" x14ac:dyDescent="0.3">
      <c r="A22" s="107">
        <v>15</v>
      </c>
      <c r="B22" s="108">
        <v>15</v>
      </c>
      <c r="C22" s="109"/>
      <c r="D22" s="110"/>
      <c r="E22" s="111">
        <f t="shared" si="1"/>
        <v>1900</v>
      </c>
      <c r="F22" s="112"/>
      <c r="G22" s="112"/>
      <c r="H22" s="113">
        <f t="shared" si="0"/>
        <v>0</v>
      </c>
      <c r="I22" s="114" t="s">
        <v>2</v>
      </c>
      <c r="J22" s="109"/>
    </row>
    <row r="23" spans="1:10" x14ac:dyDescent="0.3">
      <c r="A23" s="107">
        <v>16</v>
      </c>
      <c r="B23" s="108">
        <v>16</v>
      </c>
      <c r="C23" s="109"/>
      <c r="D23" s="110"/>
      <c r="E23" s="111">
        <f t="shared" si="1"/>
        <v>1900</v>
      </c>
      <c r="F23" s="112"/>
      <c r="G23" s="112"/>
      <c r="H23" s="113">
        <f t="shared" si="0"/>
        <v>0</v>
      </c>
      <c r="I23" s="114" t="s">
        <v>2</v>
      </c>
      <c r="J23" s="109"/>
    </row>
    <row r="24" spans="1:10" x14ac:dyDescent="0.3">
      <c r="A24" s="107">
        <v>17</v>
      </c>
      <c r="B24" s="108">
        <v>17</v>
      </c>
      <c r="C24" s="109"/>
      <c r="D24" s="110"/>
      <c r="E24" s="111">
        <f t="shared" si="1"/>
        <v>1900</v>
      </c>
      <c r="F24" s="112"/>
      <c r="G24" s="112"/>
      <c r="H24" s="113">
        <f t="shared" si="0"/>
        <v>0</v>
      </c>
      <c r="I24" s="114" t="s">
        <v>2</v>
      </c>
      <c r="J24" s="109"/>
    </row>
    <row r="25" spans="1:10" x14ac:dyDescent="0.3">
      <c r="A25" s="107">
        <v>18</v>
      </c>
      <c r="B25" s="108">
        <v>18</v>
      </c>
      <c r="C25" s="109"/>
      <c r="D25" s="110"/>
      <c r="E25" s="111">
        <f t="shared" si="1"/>
        <v>1900</v>
      </c>
      <c r="F25" s="112"/>
      <c r="G25" s="112"/>
      <c r="H25" s="113">
        <f t="shared" si="0"/>
        <v>0</v>
      </c>
      <c r="I25" s="114" t="s">
        <v>2</v>
      </c>
      <c r="J25" s="109"/>
    </row>
    <row r="26" spans="1:10" x14ac:dyDescent="0.3">
      <c r="A26" s="107">
        <v>19</v>
      </c>
      <c r="B26" s="108">
        <v>19</v>
      </c>
      <c r="C26" s="109"/>
      <c r="D26" s="110"/>
      <c r="E26" s="111">
        <f t="shared" si="1"/>
        <v>1900</v>
      </c>
      <c r="F26" s="112"/>
      <c r="G26" s="112"/>
      <c r="H26" s="113">
        <f t="shared" si="0"/>
        <v>0</v>
      </c>
      <c r="I26" s="114" t="s">
        <v>2</v>
      </c>
      <c r="J26" s="109"/>
    </row>
    <row r="27" spans="1:10" x14ac:dyDescent="0.3">
      <c r="A27" s="107">
        <v>20</v>
      </c>
      <c r="B27" s="108">
        <v>20</v>
      </c>
      <c r="C27" s="109"/>
      <c r="D27" s="110"/>
      <c r="E27" s="111">
        <f t="shared" si="1"/>
        <v>1900</v>
      </c>
      <c r="F27" s="112"/>
      <c r="G27" s="112"/>
      <c r="H27" s="113">
        <f t="shared" si="0"/>
        <v>0</v>
      </c>
      <c r="I27" s="114" t="s">
        <v>2</v>
      </c>
      <c r="J27" s="109"/>
    </row>
    <row r="28" spans="1:10" x14ac:dyDescent="0.3">
      <c r="A28" s="107">
        <v>21</v>
      </c>
      <c r="B28" s="108">
        <v>21</v>
      </c>
      <c r="C28" s="109"/>
      <c r="D28" s="110"/>
      <c r="E28" s="111">
        <f t="shared" si="1"/>
        <v>1900</v>
      </c>
      <c r="F28" s="112"/>
      <c r="G28" s="112"/>
      <c r="H28" s="113">
        <f t="shared" si="0"/>
        <v>0</v>
      </c>
      <c r="I28" s="114" t="s">
        <v>2</v>
      </c>
      <c r="J28" s="109"/>
    </row>
    <row r="29" spans="1:10" x14ac:dyDescent="0.3">
      <c r="A29" s="107">
        <v>22</v>
      </c>
      <c r="B29" s="108">
        <v>22</v>
      </c>
      <c r="C29" s="109"/>
      <c r="D29" s="110"/>
      <c r="E29" s="111">
        <f t="shared" si="1"/>
        <v>1900</v>
      </c>
      <c r="F29" s="112"/>
      <c r="G29" s="112"/>
      <c r="H29" s="113">
        <f t="shared" si="0"/>
        <v>0</v>
      </c>
      <c r="I29" s="114" t="s">
        <v>2</v>
      </c>
      <c r="J29" s="109"/>
    </row>
    <row r="30" spans="1:10" x14ac:dyDescent="0.3">
      <c r="A30" s="107">
        <v>23</v>
      </c>
      <c r="B30" s="108">
        <v>23</v>
      </c>
      <c r="C30" s="109"/>
      <c r="D30" s="110"/>
      <c r="E30" s="111">
        <f t="shared" si="1"/>
        <v>1900</v>
      </c>
      <c r="F30" s="112"/>
      <c r="G30" s="112"/>
      <c r="H30" s="113">
        <f t="shared" si="0"/>
        <v>0</v>
      </c>
      <c r="I30" s="114" t="s">
        <v>2</v>
      </c>
      <c r="J30" s="109"/>
    </row>
    <row r="31" spans="1:10" x14ac:dyDescent="0.3">
      <c r="A31" s="107">
        <v>24</v>
      </c>
      <c r="B31" s="108">
        <v>24</v>
      </c>
      <c r="C31" s="109"/>
      <c r="D31" s="110"/>
      <c r="E31" s="111">
        <f t="shared" si="1"/>
        <v>1900</v>
      </c>
      <c r="F31" s="112"/>
      <c r="G31" s="112"/>
      <c r="H31" s="113">
        <f t="shared" si="0"/>
        <v>0</v>
      </c>
      <c r="I31" s="114" t="s">
        <v>2</v>
      </c>
      <c r="J31" s="109"/>
    </row>
    <row r="32" spans="1:10" x14ac:dyDescent="0.3">
      <c r="A32" s="107">
        <v>25</v>
      </c>
      <c r="B32" s="108">
        <v>25</v>
      </c>
      <c r="C32" s="109"/>
      <c r="D32" s="110"/>
      <c r="E32" s="111">
        <f t="shared" si="1"/>
        <v>1900</v>
      </c>
      <c r="F32" s="112"/>
      <c r="G32" s="112"/>
      <c r="H32" s="113">
        <f t="shared" si="0"/>
        <v>0</v>
      </c>
      <c r="I32" s="114" t="s">
        <v>2</v>
      </c>
      <c r="J32" s="109"/>
    </row>
    <row r="33" spans="1:10" x14ac:dyDescent="0.3">
      <c r="A33" s="107">
        <v>26</v>
      </c>
      <c r="B33" s="108">
        <v>26</v>
      </c>
      <c r="C33" s="109"/>
      <c r="D33" s="110"/>
      <c r="E33" s="111">
        <f t="shared" si="1"/>
        <v>1900</v>
      </c>
      <c r="F33" s="112"/>
      <c r="G33" s="112"/>
      <c r="H33" s="113">
        <f t="shared" si="0"/>
        <v>0</v>
      </c>
      <c r="I33" s="114" t="s">
        <v>2</v>
      </c>
      <c r="J33" s="109"/>
    </row>
    <row r="34" spans="1:10" x14ac:dyDescent="0.3">
      <c r="A34" s="107">
        <v>27</v>
      </c>
      <c r="B34" s="108">
        <v>27</v>
      </c>
      <c r="C34" s="109"/>
      <c r="D34" s="110"/>
      <c r="E34" s="111">
        <f t="shared" si="1"/>
        <v>1900</v>
      </c>
      <c r="F34" s="112"/>
      <c r="G34" s="112"/>
      <c r="H34" s="113">
        <f t="shared" si="0"/>
        <v>0</v>
      </c>
      <c r="I34" s="114" t="s">
        <v>2</v>
      </c>
      <c r="J34" s="109"/>
    </row>
    <row r="35" spans="1:10" x14ac:dyDescent="0.3">
      <c r="A35" s="107">
        <v>28</v>
      </c>
      <c r="B35" s="108">
        <v>28</v>
      </c>
      <c r="C35" s="109"/>
      <c r="D35" s="110"/>
      <c r="E35" s="111">
        <f t="shared" si="1"/>
        <v>1900</v>
      </c>
      <c r="F35" s="112"/>
      <c r="G35" s="112"/>
      <c r="H35" s="113">
        <f t="shared" si="0"/>
        <v>0</v>
      </c>
      <c r="I35" s="114" t="s">
        <v>2</v>
      </c>
      <c r="J35" s="109"/>
    </row>
    <row r="36" spans="1:10" x14ac:dyDescent="0.3">
      <c r="A36" s="107">
        <v>29</v>
      </c>
      <c r="B36" s="108">
        <v>29</v>
      </c>
      <c r="C36" s="109"/>
      <c r="D36" s="110"/>
      <c r="E36" s="111">
        <f t="shared" si="1"/>
        <v>1900</v>
      </c>
      <c r="F36" s="112"/>
      <c r="G36" s="112"/>
      <c r="H36" s="113">
        <f t="shared" si="0"/>
        <v>0</v>
      </c>
      <c r="I36" s="114" t="s">
        <v>2</v>
      </c>
      <c r="J36" s="109"/>
    </row>
    <row r="37" spans="1:10" x14ac:dyDescent="0.3">
      <c r="A37" s="107">
        <v>30</v>
      </c>
      <c r="B37" s="108">
        <v>30</v>
      </c>
      <c r="C37" s="109"/>
      <c r="D37" s="110"/>
      <c r="E37" s="111">
        <f t="shared" si="1"/>
        <v>1900</v>
      </c>
      <c r="F37" s="112"/>
      <c r="G37" s="112"/>
      <c r="H37" s="113">
        <f t="shared" si="0"/>
        <v>0</v>
      </c>
      <c r="I37" s="114" t="s">
        <v>2</v>
      </c>
      <c r="J37" s="109"/>
    </row>
  </sheetData>
  <mergeCells count="10">
    <mergeCell ref="J6:J7"/>
    <mergeCell ref="G6:G7"/>
    <mergeCell ref="H6:H7"/>
    <mergeCell ref="I6:I7"/>
    <mergeCell ref="A2:J2"/>
    <mergeCell ref="A6:A7"/>
    <mergeCell ref="B6:B7"/>
    <mergeCell ref="C6:C7"/>
    <mergeCell ref="D6:D7"/>
    <mergeCell ref="F6:F7"/>
  </mergeCells>
  <conditionalFormatting sqref="F4:G4">
    <cfRule type="cellIs" dxfId="1" priority="1" operator="greaterThan">
      <formula>$J$4</formula>
    </cfRule>
    <cfRule type="expression" dxfId="0" priority="2">
      <formula>"&gt;$J$3"</formula>
    </cfRule>
  </conditionalFormatting>
  <dataValidations count="1">
    <dataValidation type="list" allowBlank="1" showInputMessage="1" showErrorMessage="1" sqref="J8" xr:uid="{498A5A68-465F-4D46-9781-9818B6E337E0}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7CB935-C7D3-4ED9-957E-E7CE0755AC57}">
          <x14:formula1>
            <xm:f>AUX!$B$1:$B$17</xm:f>
          </x14:formula1>
          <xm:sqref>I8:I37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C19"/>
  <sheetViews>
    <sheetView workbookViewId="0">
      <selection activeCell="C23" sqref="C23"/>
    </sheetView>
  </sheetViews>
  <sheetFormatPr defaultRowHeight="14.4" x14ac:dyDescent="0.3"/>
  <cols>
    <col min="1" max="1" width="39.5546875" customWidth="1"/>
    <col min="2" max="2" width="14.5546875" customWidth="1"/>
    <col min="3" max="3" width="36.44140625" bestFit="1" customWidth="1"/>
    <col min="4" max="4" width="15.6640625" customWidth="1"/>
    <col min="5" max="14" width="5.44140625" customWidth="1"/>
  </cols>
  <sheetData>
    <row r="1" spans="1:3" ht="30.6" customHeight="1" x14ac:dyDescent="0.3">
      <c r="A1" s="99" t="s">
        <v>50</v>
      </c>
      <c r="B1" s="100" t="str">
        <f>'Caraterização Candidatura'!F10</f>
        <v>&lt;SELECIONAR OPÇÃO&gt;</v>
      </c>
    </row>
    <row r="2" spans="1:3" x14ac:dyDescent="0.3">
      <c r="A2" s="97" t="s">
        <v>51</v>
      </c>
      <c r="B2" s="102">
        <f>IFERROR((0.3*B3+0.3*B4+0.2*B5+0.2*B6),0)</f>
        <v>0</v>
      </c>
      <c r="C2" s="43"/>
    </row>
    <row r="3" spans="1:3" x14ac:dyDescent="0.3">
      <c r="A3" s="97" t="s">
        <v>52</v>
      </c>
      <c r="B3" s="103">
        <f>IFERROR(IF(B5=0,0,(IF('Ficha Caraterização dos dados'!H10="Nacional ou continente ou regiões autónomas",1,IF('Ficha Caraterização dos dados'!H10="Regional (área correspondente a uma subdivisão regional, à escala das NUTS III)",0.5,IF('Ficha Caraterização dos dados'!H10="Municipal (área correspondente à totalidade de um município)",0.25,IF('Ficha Caraterização dos dados'!H10="Pontual (área inferior à de um município)",0.1,0)))))),0)</f>
        <v>0</v>
      </c>
    </row>
    <row r="4" spans="1:3" ht="15.6" customHeight="1" x14ac:dyDescent="0.3">
      <c r="A4" s="97" t="s">
        <v>53</v>
      </c>
      <c r="B4" s="103">
        <f>IFERROR(
IF('Ficha Caraterização dos dados'!U11&gt;=2,1,
IF(AND('Ficha Caraterização dos dados'!U11&gt;=1,'Ficha Caraterização dos dados'!U12&gt;=1),0.875,
IF(AND('Ficha Caraterização dos dados'!U11&gt;=1,'Ficha Caraterização dos dados'!U13&gt;=1),0.75,
IF(AND('Ficha Caraterização dos dados'!U11&gt;=1,'Ficha Caraterização dos dados'!U14&gt;=1),0.625,
IF('Ficha Caraterização dos dados'!U12&gt;=2,0.5,
IF(AND('Ficha Caraterização dos dados'!U12&gt;=1,'Ficha Caraterização dos dados'!U13&gt;=1),0.417,
IF(AND('Ficha Caraterização dos dados'!U12&gt;=1,'Ficha Caraterização dos dados'!U14&gt;=1),0.333,
IF('Ficha Caraterização dos dados'!U13&gt;=2,0.25,
IF(AND('Ficha Caraterização dos dados'!U13&gt;=1,'Ficha Caraterização dos dados'!U14&gt;=1),0.175,
IF('Ficha Caraterização dos dados'!U14&gt;=2,0.1,0)))))))))),0)</f>
        <v>0</v>
      </c>
    </row>
    <row r="5" spans="1:3" x14ac:dyDescent="0.3">
      <c r="A5" s="97" t="s">
        <v>54</v>
      </c>
      <c r="B5" s="103">
        <f>IFERROR(IF('Ficha Caraterização dos dados'!U10&gt;=10,1,IF('Ficha Caraterização dos dados'!U10=1,0,0.1+(1-0.1)*(LOG('Ficha Caraterização dos dados'!U10)-LOG(2))/(LOG(10)-LOG(2)))),0)</f>
        <v>0</v>
      </c>
    </row>
    <row r="6" spans="1:3" x14ac:dyDescent="0.3">
      <c r="A6" s="98" t="s">
        <v>55</v>
      </c>
      <c r="B6" s="96">
        <f>IFERROR(IF(B5=0,0,IF((100000-'Estrutura de Financiamento'!F4)/100000&lt;=0,0,(100000-'Estrutura de Financiamento'!F4)/100000)),0)</f>
        <v>0</v>
      </c>
      <c r="C6" s="95"/>
    </row>
    <row r="10" spans="1:3" x14ac:dyDescent="0.3">
      <c r="A10" s="50"/>
    </row>
    <row r="11" spans="1:3" x14ac:dyDescent="0.3">
      <c r="A11" s="50"/>
    </row>
    <row r="12" spans="1:3" x14ac:dyDescent="0.3">
      <c r="A12" s="50"/>
    </row>
    <row r="13" spans="1:3" x14ac:dyDescent="0.3">
      <c r="A13" s="50"/>
    </row>
    <row r="19" spans="1:1" x14ac:dyDescent="0.3">
      <c r="A19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N114"/>
  <sheetViews>
    <sheetView workbookViewId="0">
      <selection activeCell="R8" sqref="R8"/>
    </sheetView>
  </sheetViews>
  <sheetFormatPr defaultRowHeight="14.4" x14ac:dyDescent="0.3"/>
  <cols>
    <col min="1" max="1" width="33.5546875" bestFit="1" customWidth="1"/>
    <col min="2" max="2" width="152.5546875" customWidth="1"/>
    <col min="3" max="3" width="21.44140625" bestFit="1" customWidth="1"/>
    <col min="4" max="4" width="26.5546875" customWidth="1"/>
    <col min="5" max="5" width="32.33203125" customWidth="1"/>
    <col min="6" max="6" width="19.5546875" bestFit="1" customWidth="1"/>
    <col min="7" max="7" width="19.6640625" customWidth="1"/>
    <col min="10" max="10" width="20.6640625" customWidth="1"/>
    <col min="11" max="11" width="14" customWidth="1"/>
    <col min="12" max="12" width="52.6640625" customWidth="1"/>
    <col min="13" max="14" width="32.44140625" customWidth="1"/>
  </cols>
  <sheetData>
    <row r="1" spans="1:14" ht="24.6" customHeight="1" thickBot="1" x14ac:dyDescent="0.35">
      <c r="A1" t="s">
        <v>2</v>
      </c>
      <c r="B1" t="s">
        <v>2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J1" s="116">
        <v>1</v>
      </c>
      <c r="K1" s="117" t="s">
        <v>56</v>
      </c>
      <c r="L1" s="118" t="s">
        <v>57</v>
      </c>
      <c r="M1" s="119" t="s">
        <v>58</v>
      </c>
      <c r="N1" s="120" t="s">
        <v>59</v>
      </c>
    </row>
    <row r="2" spans="1:14" ht="24.6" customHeight="1" thickBot="1" x14ac:dyDescent="0.35">
      <c r="A2" t="s">
        <v>60</v>
      </c>
      <c r="B2" t="s">
        <v>195</v>
      </c>
      <c r="C2" t="s">
        <v>61</v>
      </c>
      <c r="D2">
        <v>1</v>
      </c>
      <c r="E2" s="121" t="s">
        <v>62</v>
      </c>
      <c r="F2" s="121" t="s">
        <v>34</v>
      </c>
      <c r="G2" t="s">
        <v>56</v>
      </c>
      <c r="J2" s="116">
        <v>2</v>
      </c>
      <c r="K2" s="122" t="s">
        <v>56</v>
      </c>
      <c r="L2" s="123" t="s">
        <v>63</v>
      </c>
      <c r="M2" s="124" t="s">
        <v>58</v>
      </c>
      <c r="N2" s="120" t="s">
        <v>64</v>
      </c>
    </row>
    <row r="3" spans="1:14" ht="24.6" customHeight="1" thickBot="1" x14ac:dyDescent="0.35">
      <c r="A3" t="s">
        <v>65</v>
      </c>
      <c r="B3" t="s">
        <v>196</v>
      </c>
      <c r="C3" t="s">
        <v>66</v>
      </c>
      <c r="D3">
        <v>2</v>
      </c>
      <c r="E3" s="121" t="s">
        <v>67</v>
      </c>
      <c r="F3" s="121" t="s">
        <v>68</v>
      </c>
      <c r="G3" t="s">
        <v>69</v>
      </c>
      <c r="J3" s="116">
        <v>3</v>
      </c>
      <c r="K3" s="117" t="s">
        <v>56</v>
      </c>
      <c r="L3" s="123" t="s">
        <v>70</v>
      </c>
      <c r="M3" s="124" t="s">
        <v>58</v>
      </c>
      <c r="N3" s="120" t="s">
        <v>59</v>
      </c>
    </row>
    <row r="4" spans="1:14" ht="24.6" customHeight="1" thickBot="1" x14ac:dyDescent="0.35">
      <c r="A4" t="s">
        <v>71</v>
      </c>
      <c r="B4" t="s">
        <v>197</v>
      </c>
      <c r="D4">
        <v>3</v>
      </c>
      <c r="E4" s="121" t="s">
        <v>72</v>
      </c>
      <c r="F4" s="125"/>
      <c r="G4" t="s">
        <v>73</v>
      </c>
      <c r="J4" s="116">
        <v>4</v>
      </c>
      <c r="K4" s="117" t="s">
        <v>56</v>
      </c>
      <c r="L4" s="123" t="s">
        <v>74</v>
      </c>
      <c r="M4" s="124" t="s">
        <v>75</v>
      </c>
      <c r="N4" s="120" t="s">
        <v>76</v>
      </c>
    </row>
    <row r="5" spans="1:14" ht="24.6" customHeight="1" thickBot="1" x14ac:dyDescent="0.35">
      <c r="B5" t="s">
        <v>77</v>
      </c>
      <c r="D5">
        <v>4</v>
      </c>
      <c r="E5" s="121" t="s">
        <v>78</v>
      </c>
      <c r="F5" s="125"/>
      <c r="G5" t="s">
        <v>79</v>
      </c>
      <c r="J5" s="116">
        <v>5</v>
      </c>
      <c r="K5" s="117" t="s">
        <v>56</v>
      </c>
      <c r="L5" s="123" t="s">
        <v>80</v>
      </c>
      <c r="M5" s="124" t="s">
        <v>75</v>
      </c>
      <c r="N5" s="120" t="s">
        <v>59</v>
      </c>
    </row>
    <row r="6" spans="1:14" ht="24.6" customHeight="1" thickBot="1" x14ac:dyDescent="0.35">
      <c r="D6">
        <v>5</v>
      </c>
      <c r="G6" t="s">
        <v>81</v>
      </c>
      <c r="J6" s="116">
        <v>6</v>
      </c>
      <c r="K6" s="117" t="s">
        <v>56</v>
      </c>
      <c r="L6" s="123" t="s">
        <v>82</v>
      </c>
      <c r="M6" s="124" t="s">
        <v>58</v>
      </c>
      <c r="N6" s="120" t="s">
        <v>76</v>
      </c>
    </row>
    <row r="7" spans="1:14" ht="24.6" customHeight="1" thickBot="1" x14ac:dyDescent="0.35">
      <c r="D7">
        <v>6</v>
      </c>
      <c r="G7" t="s">
        <v>83</v>
      </c>
      <c r="J7" s="116">
        <v>7</v>
      </c>
      <c r="K7" s="117" t="s">
        <v>56</v>
      </c>
      <c r="L7" s="123" t="s">
        <v>84</v>
      </c>
      <c r="M7" s="124" t="s">
        <v>58</v>
      </c>
      <c r="N7" s="126" t="s">
        <v>64</v>
      </c>
    </row>
    <row r="8" spans="1:14" ht="24.6" customHeight="1" thickBot="1" x14ac:dyDescent="0.35">
      <c r="D8">
        <v>7</v>
      </c>
      <c r="J8" s="116">
        <v>8</v>
      </c>
      <c r="K8" s="117" t="s">
        <v>56</v>
      </c>
      <c r="L8" s="123" t="s">
        <v>85</v>
      </c>
      <c r="M8" s="124" t="s">
        <v>58</v>
      </c>
      <c r="N8" s="120" t="s">
        <v>64</v>
      </c>
    </row>
    <row r="9" spans="1:14" ht="24.6" customHeight="1" thickBot="1" x14ac:dyDescent="0.35">
      <c r="D9">
        <v>8</v>
      </c>
      <c r="J9" s="116">
        <v>9</v>
      </c>
      <c r="K9" s="117" t="s">
        <v>56</v>
      </c>
      <c r="L9" s="123" t="s">
        <v>86</v>
      </c>
      <c r="M9" s="124" t="s">
        <v>58</v>
      </c>
      <c r="N9" s="120" t="s">
        <v>76</v>
      </c>
    </row>
    <row r="10" spans="1:14" ht="24.6" customHeight="1" thickBot="1" x14ac:dyDescent="0.35">
      <c r="D10">
        <v>9</v>
      </c>
      <c r="G10" t="s">
        <v>2</v>
      </c>
      <c r="J10" s="116">
        <v>10</v>
      </c>
      <c r="K10" s="117" t="s">
        <v>56</v>
      </c>
      <c r="L10" s="123" t="s">
        <v>87</v>
      </c>
      <c r="M10" s="124" t="s">
        <v>58</v>
      </c>
      <c r="N10" s="120" t="s">
        <v>64</v>
      </c>
    </row>
    <row r="11" spans="1:14" ht="24.6" customHeight="1" thickBot="1" x14ac:dyDescent="0.35">
      <c r="D11">
        <v>10</v>
      </c>
      <c r="G11" t="s">
        <v>209</v>
      </c>
      <c r="J11" s="116">
        <v>11</v>
      </c>
      <c r="K11" s="117" t="s">
        <v>56</v>
      </c>
      <c r="L11" s="123" t="s">
        <v>88</v>
      </c>
      <c r="M11" s="124" t="s">
        <v>58</v>
      </c>
      <c r="N11" s="120" t="s">
        <v>64</v>
      </c>
    </row>
    <row r="12" spans="1:14" ht="24.6" customHeight="1" thickBot="1" x14ac:dyDescent="0.35">
      <c r="D12">
        <v>11</v>
      </c>
      <c r="G12" t="s">
        <v>210</v>
      </c>
      <c r="J12" s="116">
        <v>12</v>
      </c>
      <c r="K12" s="117" t="s">
        <v>56</v>
      </c>
      <c r="L12" s="123" t="s">
        <v>89</v>
      </c>
      <c r="M12" s="124" t="s">
        <v>58</v>
      </c>
      <c r="N12" s="120" t="s">
        <v>76</v>
      </c>
    </row>
    <row r="13" spans="1:14" ht="24.6" customHeight="1" thickBot="1" x14ac:dyDescent="0.35">
      <c r="D13">
        <v>12</v>
      </c>
      <c r="G13" t="s">
        <v>211</v>
      </c>
      <c r="J13" s="116">
        <v>13</v>
      </c>
      <c r="K13" s="117" t="s">
        <v>56</v>
      </c>
      <c r="L13" s="123" t="s">
        <v>90</v>
      </c>
      <c r="M13" s="124" t="s">
        <v>58</v>
      </c>
      <c r="N13" s="120" t="s">
        <v>64</v>
      </c>
    </row>
    <row r="14" spans="1:14" ht="24.6" customHeight="1" thickBot="1" x14ac:dyDescent="0.35">
      <c r="D14">
        <v>13</v>
      </c>
      <c r="G14" t="s">
        <v>212</v>
      </c>
      <c r="J14" s="116">
        <v>14</v>
      </c>
      <c r="K14" s="117" t="s">
        <v>56</v>
      </c>
      <c r="L14" s="123" t="s">
        <v>91</v>
      </c>
      <c r="M14" s="124" t="s">
        <v>58</v>
      </c>
      <c r="N14" s="120" t="s">
        <v>59</v>
      </c>
    </row>
    <row r="15" spans="1:14" ht="24.6" customHeight="1" thickBot="1" x14ac:dyDescent="0.35">
      <c r="D15">
        <v>14</v>
      </c>
      <c r="G15" t="s">
        <v>217</v>
      </c>
      <c r="J15" s="116">
        <v>15</v>
      </c>
      <c r="K15" s="117" t="s">
        <v>56</v>
      </c>
      <c r="L15" s="127" t="s">
        <v>92</v>
      </c>
      <c r="M15" s="128" t="s">
        <v>58</v>
      </c>
      <c r="N15" s="120" t="s">
        <v>76</v>
      </c>
    </row>
    <row r="16" spans="1:14" ht="24.6" customHeight="1" thickBot="1" x14ac:dyDescent="0.35">
      <c r="D16">
        <v>15</v>
      </c>
      <c r="G16" t="s">
        <v>213</v>
      </c>
      <c r="J16" s="116">
        <v>16</v>
      </c>
      <c r="K16" s="117" t="s">
        <v>56</v>
      </c>
      <c r="L16" s="123" t="s">
        <v>93</v>
      </c>
      <c r="M16" s="128" t="s">
        <v>58</v>
      </c>
      <c r="N16" s="120" t="s">
        <v>59</v>
      </c>
    </row>
    <row r="17" spans="4:14" ht="24.6" customHeight="1" thickBot="1" x14ac:dyDescent="0.35">
      <c r="D17">
        <v>16</v>
      </c>
      <c r="G17" t="s">
        <v>218</v>
      </c>
      <c r="J17" s="116">
        <v>17</v>
      </c>
      <c r="K17" s="117" t="s">
        <v>56</v>
      </c>
      <c r="L17" s="123" t="s">
        <v>94</v>
      </c>
      <c r="M17" s="124" t="s">
        <v>58</v>
      </c>
      <c r="N17" s="120" t="s">
        <v>59</v>
      </c>
    </row>
    <row r="18" spans="4:14" ht="24.6" customHeight="1" thickBot="1" x14ac:dyDescent="0.35">
      <c r="D18">
        <v>17</v>
      </c>
      <c r="G18" t="s">
        <v>214</v>
      </c>
      <c r="J18" s="116">
        <v>18</v>
      </c>
      <c r="K18" s="117" t="s">
        <v>56</v>
      </c>
      <c r="L18" s="123" t="s">
        <v>95</v>
      </c>
      <c r="M18" s="124" t="s">
        <v>75</v>
      </c>
      <c r="N18" s="120" t="s">
        <v>76</v>
      </c>
    </row>
    <row r="19" spans="4:14" ht="24.6" customHeight="1" thickBot="1" x14ac:dyDescent="0.35">
      <c r="D19">
        <v>18</v>
      </c>
      <c r="G19" t="s">
        <v>216</v>
      </c>
      <c r="J19" s="116">
        <v>19</v>
      </c>
      <c r="K19" s="117" t="s">
        <v>56</v>
      </c>
      <c r="L19" s="123" t="s">
        <v>96</v>
      </c>
      <c r="M19" s="124" t="s">
        <v>58</v>
      </c>
      <c r="N19" s="120" t="s">
        <v>64</v>
      </c>
    </row>
    <row r="20" spans="4:14" ht="24.6" customHeight="1" thickBot="1" x14ac:dyDescent="0.35">
      <c r="D20">
        <v>19</v>
      </c>
      <c r="G20" t="s">
        <v>215</v>
      </c>
      <c r="J20" s="116">
        <v>20</v>
      </c>
      <c r="K20" s="117" t="s">
        <v>56</v>
      </c>
      <c r="L20" s="123" t="s">
        <v>97</v>
      </c>
      <c r="M20" s="124" t="s">
        <v>58</v>
      </c>
      <c r="N20" s="120" t="s">
        <v>64</v>
      </c>
    </row>
    <row r="21" spans="4:14" ht="24.6" customHeight="1" thickBot="1" x14ac:dyDescent="0.35">
      <c r="D21">
        <v>20</v>
      </c>
      <c r="G21" t="s">
        <v>219</v>
      </c>
      <c r="J21" s="116">
        <v>21</v>
      </c>
      <c r="K21" s="117" t="s">
        <v>56</v>
      </c>
      <c r="L21" s="123" t="s">
        <v>98</v>
      </c>
      <c r="M21" s="124" t="s">
        <v>58</v>
      </c>
      <c r="N21" s="120" t="s">
        <v>64</v>
      </c>
    </row>
    <row r="22" spans="4:14" ht="24.6" customHeight="1" thickBot="1" x14ac:dyDescent="0.35">
      <c r="D22">
        <v>21</v>
      </c>
      <c r="J22" s="116">
        <v>22</v>
      </c>
      <c r="K22" s="117" t="s">
        <v>56</v>
      </c>
      <c r="L22" s="123" t="s">
        <v>99</v>
      </c>
      <c r="M22" s="124" t="s">
        <v>58</v>
      </c>
      <c r="N22" s="120" t="s">
        <v>76</v>
      </c>
    </row>
    <row r="23" spans="4:14" ht="24.6" customHeight="1" thickBot="1" x14ac:dyDescent="0.35">
      <c r="D23">
        <v>22</v>
      </c>
      <c r="J23" s="116">
        <v>23</v>
      </c>
      <c r="K23" s="117" t="s">
        <v>56</v>
      </c>
      <c r="L23" s="123" t="s">
        <v>100</v>
      </c>
      <c r="M23" s="124" t="s">
        <v>58</v>
      </c>
      <c r="N23" s="120" t="s">
        <v>76</v>
      </c>
    </row>
    <row r="24" spans="4:14" ht="24.6" customHeight="1" thickBot="1" x14ac:dyDescent="0.35">
      <c r="D24">
        <v>23</v>
      </c>
      <c r="G24" t="s">
        <v>2</v>
      </c>
      <c r="J24" s="116">
        <v>24</v>
      </c>
      <c r="K24" s="117" t="s">
        <v>56</v>
      </c>
      <c r="L24" s="123" t="s">
        <v>101</v>
      </c>
      <c r="M24" s="124" t="s">
        <v>58</v>
      </c>
      <c r="N24" s="120" t="s">
        <v>76</v>
      </c>
    </row>
    <row r="25" spans="4:14" ht="24.6" customHeight="1" thickBot="1" x14ac:dyDescent="0.35">
      <c r="D25">
        <v>24</v>
      </c>
      <c r="G25" t="s">
        <v>220</v>
      </c>
      <c r="J25" s="116">
        <v>25</v>
      </c>
      <c r="K25" s="117" t="s">
        <v>56</v>
      </c>
      <c r="L25" s="123" t="s">
        <v>102</v>
      </c>
      <c r="M25" s="124" t="s">
        <v>58</v>
      </c>
      <c r="N25" s="120" t="s">
        <v>76</v>
      </c>
    </row>
    <row r="26" spans="4:14" ht="24.6" customHeight="1" thickBot="1" x14ac:dyDescent="0.35">
      <c r="D26">
        <v>25</v>
      </c>
      <c r="G26" t="s">
        <v>221</v>
      </c>
      <c r="J26" s="116">
        <v>26</v>
      </c>
      <c r="K26" s="129" t="s">
        <v>56</v>
      </c>
      <c r="L26" s="123" t="s">
        <v>103</v>
      </c>
      <c r="M26" s="124" t="s">
        <v>58</v>
      </c>
      <c r="N26" s="119" t="s">
        <v>59</v>
      </c>
    </row>
    <row r="27" spans="4:14" ht="24.6" customHeight="1" thickBot="1" x14ac:dyDescent="0.35">
      <c r="D27">
        <v>26</v>
      </c>
      <c r="G27" t="s">
        <v>222</v>
      </c>
      <c r="J27" s="116">
        <v>27</v>
      </c>
      <c r="K27" s="130" t="s">
        <v>56</v>
      </c>
      <c r="L27" s="123" t="s">
        <v>104</v>
      </c>
      <c r="M27" s="124" t="s">
        <v>58</v>
      </c>
      <c r="N27" s="124" t="s">
        <v>64</v>
      </c>
    </row>
    <row r="28" spans="4:14" ht="24.6" customHeight="1" thickBot="1" x14ac:dyDescent="0.35">
      <c r="D28">
        <v>27</v>
      </c>
      <c r="G28" t="s">
        <v>223</v>
      </c>
      <c r="J28" s="116">
        <v>28</v>
      </c>
      <c r="K28" s="131" t="s">
        <v>56</v>
      </c>
      <c r="L28" s="123" t="s">
        <v>105</v>
      </c>
      <c r="M28" s="124" t="s">
        <v>58</v>
      </c>
      <c r="N28" s="132" t="s">
        <v>76</v>
      </c>
    </row>
    <row r="29" spans="4:14" ht="24.6" customHeight="1" thickBot="1" x14ac:dyDescent="0.35">
      <c r="D29">
        <v>28</v>
      </c>
      <c r="G29" t="s">
        <v>225</v>
      </c>
      <c r="J29" s="116">
        <v>29</v>
      </c>
      <c r="K29" s="129" t="s">
        <v>56</v>
      </c>
      <c r="L29" s="133" t="s">
        <v>106</v>
      </c>
      <c r="M29" s="124" t="s">
        <v>58</v>
      </c>
      <c r="N29" s="119" t="s">
        <v>59</v>
      </c>
    </row>
    <row r="30" spans="4:14" ht="24.6" customHeight="1" thickBot="1" x14ac:dyDescent="0.35">
      <c r="D30">
        <v>29</v>
      </c>
      <c r="G30" t="s">
        <v>224</v>
      </c>
      <c r="J30" s="116">
        <v>30</v>
      </c>
      <c r="K30" s="130" t="s">
        <v>56</v>
      </c>
      <c r="L30" s="123" t="s">
        <v>107</v>
      </c>
      <c r="M30" s="124" t="s">
        <v>58</v>
      </c>
      <c r="N30" s="124" t="s">
        <v>76</v>
      </c>
    </row>
    <row r="31" spans="4:14" ht="24.6" customHeight="1" thickBot="1" x14ac:dyDescent="0.35">
      <c r="D31">
        <v>30</v>
      </c>
      <c r="J31" s="116">
        <v>31</v>
      </c>
      <c r="K31" s="131" t="s">
        <v>56</v>
      </c>
      <c r="L31" s="123" t="s">
        <v>108</v>
      </c>
      <c r="M31" s="124" t="s">
        <v>58</v>
      </c>
      <c r="N31" s="132" t="s">
        <v>76</v>
      </c>
    </row>
    <row r="32" spans="4:14" ht="24.6" customHeight="1" thickBot="1" x14ac:dyDescent="0.35">
      <c r="D32">
        <v>31</v>
      </c>
      <c r="J32" s="116">
        <v>32</v>
      </c>
      <c r="K32" s="117" t="s">
        <v>56</v>
      </c>
      <c r="L32" s="123" t="s">
        <v>109</v>
      </c>
      <c r="M32" s="124" t="s">
        <v>58</v>
      </c>
      <c r="N32" s="119" t="s">
        <v>76</v>
      </c>
    </row>
    <row r="33" spans="4:14" ht="24.6" customHeight="1" thickBot="1" x14ac:dyDescent="0.35">
      <c r="D33">
        <v>32</v>
      </c>
      <c r="J33" s="116">
        <v>33</v>
      </c>
      <c r="K33" s="117" t="s">
        <v>56</v>
      </c>
      <c r="L33" s="123" t="s">
        <v>110</v>
      </c>
      <c r="M33" s="128" t="s">
        <v>75</v>
      </c>
      <c r="N33" s="124" t="s">
        <v>76</v>
      </c>
    </row>
    <row r="34" spans="4:14" ht="24.6" customHeight="1" thickBot="1" x14ac:dyDescent="0.35">
      <c r="D34">
        <v>33</v>
      </c>
      <c r="J34" s="116">
        <v>34</v>
      </c>
      <c r="K34" s="117" t="s">
        <v>56</v>
      </c>
      <c r="L34" s="123" t="s">
        <v>111</v>
      </c>
      <c r="M34" s="124" t="s">
        <v>58</v>
      </c>
      <c r="N34" s="124" t="s">
        <v>76</v>
      </c>
    </row>
    <row r="35" spans="4:14" ht="24.6" customHeight="1" thickBot="1" x14ac:dyDescent="0.35">
      <c r="D35">
        <v>34</v>
      </c>
      <c r="J35" s="116">
        <v>35</v>
      </c>
      <c r="K35" s="117" t="s">
        <v>56</v>
      </c>
      <c r="L35" s="123" t="s">
        <v>112</v>
      </c>
      <c r="M35" s="124" t="s">
        <v>58</v>
      </c>
      <c r="N35" s="124" t="s">
        <v>59</v>
      </c>
    </row>
    <row r="36" spans="4:14" ht="24.6" customHeight="1" thickBot="1" x14ac:dyDescent="0.35">
      <c r="D36">
        <v>35</v>
      </c>
      <c r="J36" s="116">
        <v>36</v>
      </c>
      <c r="K36" s="117" t="s">
        <v>56</v>
      </c>
      <c r="L36" s="123" t="s">
        <v>113</v>
      </c>
      <c r="M36" s="124" t="s">
        <v>75</v>
      </c>
      <c r="N36" s="124" t="s">
        <v>64</v>
      </c>
    </row>
    <row r="37" spans="4:14" ht="24.6" customHeight="1" thickBot="1" x14ac:dyDescent="0.35">
      <c r="D37">
        <v>36</v>
      </c>
      <c r="J37" s="116">
        <v>37</v>
      </c>
      <c r="K37" s="117" t="s">
        <v>114</v>
      </c>
      <c r="L37" s="123" t="s">
        <v>115</v>
      </c>
      <c r="M37" s="124" t="s">
        <v>58</v>
      </c>
      <c r="N37" s="124" t="s">
        <v>76</v>
      </c>
    </row>
    <row r="38" spans="4:14" ht="24.6" customHeight="1" thickBot="1" x14ac:dyDescent="0.35">
      <c r="D38">
        <v>37</v>
      </c>
      <c r="J38" s="116">
        <v>38</v>
      </c>
      <c r="K38" s="117" t="s">
        <v>114</v>
      </c>
      <c r="L38" s="123" t="s">
        <v>116</v>
      </c>
      <c r="M38" s="124" t="s">
        <v>58</v>
      </c>
      <c r="N38" s="124" t="s">
        <v>76</v>
      </c>
    </row>
    <row r="39" spans="4:14" ht="24.6" customHeight="1" thickBot="1" x14ac:dyDescent="0.35">
      <c r="D39">
        <v>38</v>
      </c>
      <c r="J39" s="116">
        <v>39</v>
      </c>
      <c r="K39" s="117" t="s">
        <v>114</v>
      </c>
      <c r="L39" s="123" t="s">
        <v>117</v>
      </c>
      <c r="M39" s="124" t="s">
        <v>58</v>
      </c>
      <c r="N39" s="124" t="s">
        <v>59</v>
      </c>
    </row>
    <row r="40" spans="4:14" ht="24.6" customHeight="1" thickBot="1" x14ac:dyDescent="0.35">
      <c r="D40">
        <v>39</v>
      </c>
      <c r="J40" s="116">
        <v>40</v>
      </c>
      <c r="K40" s="117" t="s">
        <v>114</v>
      </c>
      <c r="L40" s="123" t="s">
        <v>118</v>
      </c>
      <c r="M40" s="124" t="s">
        <v>75</v>
      </c>
      <c r="N40" s="124" t="s">
        <v>64</v>
      </c>
    </row>
    <row r="41" spans="4:14" ht="24.6" customHeight="1" thickBot="1" x14ac:dyDescent="0.35">
      <c r="D41">
        <v>40</v>
      </c>
      <c r="J41" s="116">
        <v>41</v>
      </c>
      <c r="K41" s="117" t="s">
        <v>114</v>
      </c>
      <c r="L41" s="123" t="s">
        <v>119</v>
      </c>
      <c r="M41" s="124" t="s">
        <v>58</v>
      </c>
      <c r="N41" s="124" t="s">
        <v>64</v>
      </c>
    </row>
    <row r="42" spans="4:14" ht="24.6" customHeight="1" thickBot="1" x14ac:dyDescent="0.35">
      <c r="D42">
        <v>41</v>
      </c>
      <c r="J42" s="116">
        <v>42</v>
      </c>
      <c r="K42" s="117" t="s">
        <v>114</v>
      </c>
      <c r="L42" s="123" t="s">
        <v>120</v>
      </c>
      <c r="M42" s="124" t="s">
        <v>58</v>
      </c>
      <c r="N42" s="124" t="s">
        <v>76</v>
      </c>
    </row>
    <row r="43" spans="4:14" ht="24.6" customHeight="1" thickBot="1" x14ac:dyDescent="0.35">
      <c r="D43">
        <v>42</v>
      </c>
      <c r="J43" s="116">
        <v>43</v>
      </c>
      <c r="K43" s="117" t="s">
        <v>114</v>
      </c>
      <c r="L43" s="123" t="s">
        <v>121</v>
      </c>
      <c r="M43" s="124" t="s">
        <v>58</v>
      </c>
      <c r="N43" s="124" t="s">
        <v>76</v>
      </c>
    </row>
    <row r="44" spans="4:14" ht="24.6" customHeight="1" thickBot="1" x14ac:dyDescent="0.35">
      <c r="D44">
        <v>43</v>
      </c>
      <c r="J44" s="116">
        <v>44</v>
      </c>
      <c r="K44" s="117" t="s">
        <v>114</v>
      </c>
      <c r="L44" s="123" t="s">
        <v>122</v>
      </c>
      <c r="M44" s="124" t="s">
        <v>58</v>
      </c>
      <c r="N44" s="124" t="s">
        <v>76</v>
      </c>
    </row>
    <row r="45" spans="4:14" ht="24.6" customHeight="1" thickBot="1" x14ac:dyDescent="0.35">
      <c r="D45">
        <v>44</v>
      </c>
      <c r="J45" s="116">
        <v>45</v>
      </c>
      <c r="K45" s="117" t="s">
        <v>114</v>
      </c>
      <c r="L45" s="123" t="s">
        <v>123</v>
      </c>
      <c r="M45" s="124" t="s">
        <v>58</v>
      </c>
      <c r="N45" s="124" t="s">
        <v>76</v>
      </c>
    </row>
    <row r="46" spans="4:14" ht="24.6" customHeight="1" thickBot="1" x14ac:dyDescent="0.35">
      <c r="D46">
        <v>45</v>
      </c>
      <c r="J46" s="116">
        <v>46</v>
      </c>
      <c r="K46" s="117" t="s">
        <v>114</v>
      </c>
      <c r="L46" s="123" t="s">
        <v>124</v>
      </c>
      <c r="M46" s="124" t="s">
        <v>58</v>
      </c>
      <c r="N46" s="124" t="s">
        <v>64</v>
      </c>
    </row>
    <row r="47" spans="4:14" ht="24.6" customHeight="1" thickBot="1" x14ac:dyDescent="0.35">
      <c r="D47">
        <v>46</v>
      </c>
      <c r="J47" s="116">
        <v>47</v>
      </c>
      <c r="K47" s="117" t="s">
        <v>125</v>
      </c>
      <c r="L47" s="123" t="s">
        <v>126</v>
      </c>
      <c r="M47" s="124" t="s">
        <v>58</v>
      </c>
      <c r="N47" s="124" t="s">
        <v>64</v>
      </c>
    </row>
    <row r="48" spans="4:14" ht="24.6" customHeight="1" thickBot="1" x14ac:dyDescent="0.35">
      <c r="D48">
        <v>47</v>
      </c>
      <c r="J48" s="116">
        <v>48</v>
      </c>
      <c r="K48" s="117" t="s">
        <v>127</v>
      </c>
      <c r="L48" s="123" t="s">
        <v>128</v>
      </c>
      <c r="M48" s="128" t="s">
        <v>58</v>
      </c>
      <c r="N48" s="124" t="s">
        <v>64</v>
      </c>
    </row>
    <row r="49" spans="4:14" ht="24.6" customHeight="1" thickBot="1" x14ac:dyDescent="0.35">
      <c r="D49">
        <v>48</v>
      </c>
      <c r="J49" s="116">
        <v>49</v>
      </c>
      <c r="K49" s="117" t="s">
        <v>127</v>
      </c>
      <c r="L49" s="123" t="s">
        <v>129</v>
      </c>
      <c r="M49" s="124" t="s">
        <v>58</v>
      </c>
      <c r="N49" s="128" t="s">
        <v>64</v>
      </c>
    </row>
    <row r="50" spans="4:14" ht="24.6" customHeight="1" thickBot="1" x14ac:dyDescent="0.35">
      <c r="D50">
        <v>49</v>
      </c>
      <c r="J50" s="116">
        <v>50</v>
      </c>
      <c r="K50" s="117" t="s">
        <v>127</v>
      </c>
      <c r="L50" s="123" t="s">
        <v>130</v>
      </c>
      <c r="M50" s="124" t="s">
        <v>58</v>
      </c>
      <c r="N50" s="124" t="s">
        <v>64</v>
      </c>
    </row>
    <row r="51" spans="4:14" ht="24.6" customHeight="1" thickBot="1" x14ac:dyDescent="0.35">
      <c r="D51">
        <v>50</v>
      </c>
      <c r="J51" s="116">
        <v>51</v>
      </c>
      <c r="K51" s="117" t="s">
        <v>127</v>
      </c>
      <c r="L51" s="123" t="s">
        <v>131</v>
      </c>
      <c r="M51" s="124" t="s">
        <v>58</v>
      </c>
      <c r="N51" s="124" t="s">
        <v>64</v>
      </c>
    </row>
    <row r="52" spans="4:14" ht="24.6" customHeight="1" thickBot="1" x14ac:dyDescent="0.35">
      <c r="D52">
        <v>51</v>
      </c>
      <c r="J52" s="116">
        <v>52</v>
      </c>
      <c r="K52" s="117" t="s">
        <v>127</v>
      </c>
      <c r="L52" s="123" t="s">
        <v>132</v>
      </c>
      <c r="M52" s="124" t="s">
        <v>58</v>
      </c>
      <c r="N52" s="124" t="s">
        <v>64</v>
      </c>
    </row>
    <row r="53" spans="4:14" ht="24.6" customHeight="1" thickBot="1" x14ac:dyDescent="0.35">
      <c r="D53">
        <v>52</v>
      </c>
      <c r="J53" s="116">
        <v>53</v>
      </c>
      <c r="K53" s="117" t="s">
        <v>127</v>
      </c>
      <c r="L53" s="123" t="s">
        <v>133</v>
      </c>
      <c r="M53" s="124" t="s">
        <v>75</v>
      </c>
      <c r="N53" s="124" t="s">
        <v>59</v>
      </c>
    </row>
    <row r="54" spans="4:14" ht="24.6" customHeight="1" thickBot="1" x14ac:dyDescent="0.35">
      <c r="D54">
        <v>53</v>
      </c>
      <c r="J54" s="116">
        <v>54</v>
      </c>
      <c r="K54" s="117" t="s">
        <v>127</v>
      </c>
      <c r="L54" s="123" t="s">
        <v>134</v>
      </c>
      <c r="M54" s="124" t="s">
        <v>75</v>
      </c>
      <c r="N54" s="124" t="s">
        <v>76</v>
      </c>
    </row>
    <row r="55" spans="4:14" ht="24.6" customHeight="1" thickBot="1" x14ac:dyDescent="0.35">
      <c r="D55">
        <v>54</v>
      </c>
      <c r="J55" s="116">
        <v>55</v>
      </c>
      <c r="K55" s="117" t="s">
        <v>127</v>
      </c>
      <c r="L55" s="123" t="s">
        <v>135</v>
      </c>
      <c r="M55" s="124" t="s">
        <v>75</v>
      </c>
      <c r="N55" s="124" t="s">
        <v>76</v>
      </c>
    </row>
    <row r="56" spans="4:14" ht="24.6" customHeight="1" thickBot="1" x14ac:dyDescent="0.35">
      <c r="D56">
        <v>55</v>
      </c>
      <c r="J56" s="116">
        <v>56</v>
      </c>
      <c r="K56" s="117" t="s">
        <v>127</v>
      </c>
      <c r="L56" s="123" t="s">
        <v>136</v>
      </c>
      <c r="M56" s="128" t="s">
        <v>75</v>
      </c>
      <c r="N56" s="128" t="s">
        <v>59</v>
      </c>
    </row>
    <row r="57" spans="4:14" ht="24.6" customHeight="1" thickBot="1" x14ac:dyDescent="0.35">
      <c r="D57">
        <v>56</v>
      </c>
      <c r="J57" s="116">
        <v>57</v>
      </c>
      <c r="K57" s="117" t="s">
        <v>127</v>
      </c>
      <c r="L57" s="123" t="s">
        <v>137</v>
      </c>
      <c r="M57" s="124" t="s">
        <v>58</v>
      </c>
      <c r="N57" s="124" t="s">
        <v>64</v>
      </c>
    </row>
    <row r="58" spans="4:14" ht="24.6" customHeight="1" thickBot="1" x14ac:dyDescent="0.35">
      <c r="D58">
        <v>57</v>
      </c>
      <c r="J58" s="116">
        <v>58</v>
      </c>
      <c r="K58" s="117" t="s">
        <v>127</v>
      </c>
      <c r="L58" s="123" t="s">
        <v>138</v>
      </c>
      <c r="M58" s="124" t="s">
        <v>75</v>
      </c>
      <c r="N58" s="124" t="s">
        <v>59</v>
      </c>
    </row>
    <row r="59" spans="4:14" ht="24.6" customHeight="1" thickBot="1" x14ac:dyDescent="0.35">
      <c r="D59">
        <v>58</v>
      </c>
      <c r="J59" s="116">
        <v>59</v>
      </c>
      <c r="K59" s="117" t="s">
        <v>127</v>
      </c>
      <c r="L59" s="123" t="s">
        <v>139</v>
      </c>
      <c r="M59" s="124" t="s">
        <v>75</v>
      </c>
      <c r="N59" s="124" t="s">
        <v>59</v>
      </c>
    </row>
    <row r="60" spans="4:14" ht="24.6" customHeight="1" thickBot="1" x14ac:dyDescent="0.35">
      <c r="D60">
        <v>59</v>
      </c>
      <c r="J60" s="116">
        <v>60</v>
      </c>
      <c r="K60" s="117" t="s">
        <v>127</v>
      </c>
      <c r="L60" s="123" t="s">
        <v>140</v>
      </c>
      <c r="M60" s="124" t="s">
        <v>75</v>
      </c>
      <c r="N60" s="124" t="s">
        <v>76</v>
      </c>
    </row>
    <row r="61" spans="4:14" ht="24.6" customHeight="1" thickBot="1" x14ac:dyDescent="0.35">
      <c r="D61">
        <v>60</v>
      </c>
      <c r="J61" s="116">
        <v>61</v>
      </c>
      <c r="K61" s="129" t="s">
        <v>127</v>
      </c>
      <c r="L61" s="123" t="s">
        <v>141</v>
      </c>
      <c r="M61" s="124" t="s">
        <v>75</v>
      </c>
      <c r="N61" s="124" t="s">
        <v>76</v>
      </c>
    </row>
    <row r="62" spans="4:14" ht="24.6" customHeight="1" thickBot="1" x14ac:dyDescent="0.35">
      <c r="D62">
        <v>61</v>
      </c>
      <c r="J62" s="116">
        <v>62</v>
      </c>
      <c r="K62" s="130" t="s">
        <v>127</v>
      </c>
      <c r="L62" s="123" t="s">
        <v>142</v>
      </c>
      <c r="M62" s="124" t="s">
        <v>58</v>
      </c>
      <c r="N62" s="124" t="s">
        <v>64</v>
      </c>
    </row>
    <row r="63" spans="4:14" ht="24.6" customHeight="1" thickBot="1" x14ac:dyDescent="0.35">
      <c r="D63">
        <v>62</v>
      </c>
      <c r="J63" s="116">
        <v>63</v>
      </c>
      <c r="K63" s="131" t="s">
        <v>127</v>
      </c>
      <c r="L63" s="123" t="s">
        <v>143</v>
      </c>
      <c r="M63" s="124" t="s">
        <v>75</v>
      </c>
      <c r="N63" s="124" t="s">
        <v>76</v>
      </c>
    </row>
    <row r="64" spans="4:14" ht="24.6" customHeight="1" thickBot="1" x14ac:dyDescent="0.35">
      <c r="D64">
        <v>63</v>
      </c>
      <c r="J64" s="116">
        <v>64</v>
      </c>
      <c r="K64" s="117" t="s">
        <v>127</v>
      </c>
      <c r="L64" s="123" t="s">
        <v>144</v>
      </c>
      <c r="M64" s="124" t="s">
        <v>75</v>
      </c>
      <c r="N64" s="132" t="s">
        <v>76</v>
      </c>
    </row>
    <row r="65" spans="4:14" ht="24.6" customHeight="1" thickBot="1" x14ac:dyDescent="0.35">
      <c r="D65">
        <v>64</v>
      </c>
      <c r="J65" s="116">
        <v>65</v>
      </c>
      <c r="K65" s="117" t="s">
        <v>127</v>
      </c>
      <c r="L65" s="123" t="s">
        <v>145</v>
      </c>
      <c r="M65" s="128" t="s">
        <v>58</v>
      </c>
      <c r="N65" s="134" t="s">
        <v>76</v>
      </c>
    </row>
    <row r="66" spans="4:14" ht="24.6" customHeight="1" thickBot="1" x14ac:dyDescent="0.35">
      <c r="D66">
        <v>65</v>
      </c>
      <c r="J66" s="116">
        <v>66</v>
      </c>
      <c r="K66" s="129" t="s">
        <v>127</v>
      </c>
      <c r="L66" s="123" t="s">
        <v>146</v>
      </c>
      <c r="M66" s="124" t="s">
        <v>75</v>
      </c>
      <c r="N66" s="119" t="s">
        <v>76</v>
      </c>
    </row>
    <row r="67" spans="4:14" ht="24.6" customHeight="1" thickBot="1" x14ac:dyDescent="0.35">
      <c r="D67">
        <v>66</v>
      </c>
      <c r="J67" s="116">
        <v>67</v>
      </c>
      <c r="K67" s="130" t="s">
        <v>147</v>
      </c>
      <c r="L67" s="123" t="s">
        <v>148</v>
      </c>
      <c r="M67" s="124" t="s">
        <v>75</v>
      </c>
      <c r="N67" s="124" t="s">
        <v>76</v>
      </c>
    </row>
    <row r="68" spans="4:14" ht="24.6" customHeight="1" thickBot="1" x14ac:dyDescent="0.35">
      <c r="D68">
        <v>67</v>
      </c>
      <c r="J68" s="116">
        <v>68</v>
      </c>
      <c r="K68" s="131" t="s">
        <v>147</v>
      </c>
      <c r="L68" s="123" t="s">
        <v>149</v>
      </c>
      <c r="M68" s="124" t="s">
        <v>75</v>
      </c>
      <c r="N68" s="132" t="s">
        <v>64</v>
      </c>
    </row>
    <row r="69" spans="4:14" ht="24.6" customHeight="1" thickBot="1" x14ac:dyDescent="0.35">
      <c r="D69">
        <v>68</v>
      </c>
      <c r="J69" s="116">
        <v>69</v>
      </c>
      <c r="K69" s="129" t="s">
        <v>147</v>
      </c>
      <c r="L69" s="123" t="s">
        <v>150</v>
      </c>
      <c r="M69" s="124" t="s">
        <v>75</v>
      </c>
      <c r="N69" s="119" t="s">
        <v>59</v>
      </c>
    </row>
    <row r="70" spans="4:14" ht="24.6" customHeight="1" thickBot="1" x14ac:dyDescent="0.35">
      <c r="D70">
        <v>69</v>
      </c>
      <c r="J70" s="116">
        <v>70</v>
      </c>
      <c r="K70" s="130" t="s">
        <v>151</v>
      </c>
      <c r="L70" s="123" t="s">
        <v>152</v>
      </c>
      <c r="M70" s="124" t="s">
        <v>75</v>
      </c>
      <c r="N70" s="124" t="s">
        <v>59</v>
      </c>
    </row>
    <row r="71" spans="4:14" ht="24.6" customHeight="1" thickBot="1" x14ac:dyDescent="0.35">
      <c r="D71">
        <v>70</v>
      </c>
      <c r="J71" s="116">
        <v>71</v>
      </c>
      <c r="K71" s="130" t="s">
        <v>151</v>
      </c>
      <c r="L71" s="123" t="s">
        <v>153</v>
      </c>
      <c r="M71" s="128" t="s">
        <v>75</v>
      </c>
      <c r="N71" s="132" t="s">
        <v>76</v>
      </c>
    </row>
    <row r="72" spans="4:14" ht="24.6" customHeight="1" thickBot="1" x14ac:dyDescent="0.35">
      <c r="D72">
        <v>71</v>
      </c>
      <c r="J72" s="116">
        <v>72</v>
      </c>
      <c r="K72" s="131" t="s">
        <v>151</v>
      </c>
      <c r="L72" s="123" t="s">
        <v>154</v>
      </c>
      <c r="M72" s="124" t="s">
        <v>75</v>
      </c>
      <c r="N72" s="120" t="s">
        <v>59</v>
      </c>
    </row>
    <row r="73" spans="4:14" ht="24.6" customHeight="1" thickBot="1" x14ac:dyDescent="0.35">
      <c r="D73">
        <v>72</v>
      </c>
      <c r="J73" s="116">
        <v>73</v>
      </c>
      <c r="K73" s="117" t="s">
        <v>151</v>
      </c>
      <c r="L73" s="133" t="s">
        <v>155</v>
      </c>
      <c r="M73" s="124" t="s">
        <v>75</v>
      </c>
      <c r="N73" s="120" t="s">
        <v>76</v>
      </c>
    </row>
    <row r="74" spans="4:14" ht="24.6" customHeight="1" thickBot="1" x14ac:dyDescent="0.35">
      <c r="D74">
        <v>73</v>
      </c>
      <c r="J74" s="116">
        <v>74</v>
      </c>
      <c r="K74" s="117" t="s">
        <v>156</v>
      </c>
      <c r="L74" s="123" t="s">
        <v>157</v>
      </c>
      <c r="M74" s="124" t="s">
        <v>58</v>
      </c>
      <c r="N74" s="120" t="s">
        <v>59</v>
      </c>
    </row>
    <row r="75" spans="4:14" ht="24.6" customHeight="1" thickBot="1" x14ac:dyDescent="0.35">
      <c r="D75">
        <v>74</v>
      </c>
      <c r="J75" s="116">
        <v>75</v>
      </c>
      <c r="K75" s="117" t="s">
        <v>156</v>
      </c>
      <c r="L75" s="123" t="s">
        <v>158</v>
      </c>
      <c r="M75" s="124" t="s">
        <v>75</v>
      </c>
      <c r="N75" s="120" t="s">
        <v>59</v>
      </c>
    </row>
    <row r="76" spans="4:14" ht="24.6" customHeight="1" thickBot="1" x14ac:dyDescent="0.35">
      <c r="D76">
        <v>75</v>
      </c>
      <c r="J76" s="116">
        <v>76</v>
      </c>
      <c r="K76" s="117" t="s">
        <v>156</v>
      </c>
      <c r="L76" s="123" t="s">
        <v>159</v>
      </c>
      <c r="M76" s="124" t="s">
        <v>58</v>
      </c>
      <c r="N76" s="120" t="s">
        <v>76</v>
      </c>
    </row>
    <row r="77" spans="4:14" ht="24.6" customHeight="1" thickBot="1" x14ac:dyDescent="0.35">
      <c r="D77">
        <v>76</v>
      </c>
      <c r="J77" s="116">
        <v>77</v>
      </c>
      <c r="K77" s="117" t="s">
        <v>156</v>
      </c>
      <c r="L77" s="123" t="s">
        <v>160</v>
      </c>
      <c r="M77" s="124" t="s">
        <v>58</v>
      </c>
      <c r="N77" s="120" t="s">
        <v>76</v>
      </c>
    </row>
    <row r="78" spans="4:14" ht="24.6" customHeight="1" thickBot="1" x14ac:dyDescent="0.35">
      <c r="D78">
        <v>77</v>
      </c>
      <c r="J78" s="116">
        <v>78</v>
      </c>
      <c r="K78" s="117" t="s">
        <v>161</v>
      </c>
      <c r="L78" s="123" t="s">
        <v>162</v>
      </c>
      <c r="M78" s="124" t="s">
        <v>58</v>
      </c>
      <c r="N78" s="120" t="s">
        <v>76</v>
      </c>
    </row>
    <row r="79" spans="4:14" ht="24.6" customHeight="1" thickBot="1" x14ac:dyDescent="0.35">
      <c r="D79">
        <v>78</v>
      </c>
      <c r="J79" s="116">
        <v>79</v>
      </c>
      <c r="K79" s="117" t="s">
        <v>161</v>
      </c>
      <c r="L79" s="123" t="s">
        <v>163</v>
      </c>
      <c r="M79" s="124" t="s">
        <v>58</v>
      </c>
      <c r="N79" s="134" t="s">
        <v>76</v>
      </c>
    </row>
    <row r="80" spans="4:14" ht="24.6" customHeight="1" thickBot="1" x14ac:dyDescent="0.35">
      <c r="D80">
        <v>79</v>
      </c>
      <c r="J80" s="116">
        <v>80</v>
      </c>
      <c r="K80" s="117" t="s">
        <v>161</v>
      </c>
      <c r="L80" s="123" t="s">
        <v>164</v>
      </c>
      <c r="M80" s="124" t="s">
        <v>58</v>
      </c>
      <c r="N80" s="134" t="s">
        <v>59</v>
      </c>
    </row>
    <row r="81" spans="4:14" ht="24.6" customHeight="1" thickBot="1" x14ac:dyDescent="0.35">
      <c r="D81">
        <v>80</v>
      </c>
      <c r="J81" s="116">
        <v>81</v>
      </c>
      <c r="K81" s="117" t="s">
        <v>161</v>
      </c>
      <c r="L81" s="123" t="s">
        <v>165</v>
      </c>
      <c r="M81" s="124" t="s">
        <v>58</v>
      </c>
      <c r="N81" s="120" t="s">
        <v>76</v>
      </c>
    </row>
    <row r="82" spans="4:14" ht="24.6" customHeight="1" thickBot="1" x14ac:dyDescent="0.35">
      <c r="D82">
        <v>81</v>
      </c>
      <c r="J82" s="116">
        <v>82</v>
      </c>
      <c r="K82" s="117" t="s">
        <v>161</v>
      </c>
      <c r="L82" s="123" t="s">
        <v>166</v>
      </c>
      <c r="M82" s="124" t="s">
        <v>58</v>
      </c>
      <c r="N82" s="120" t="s">
        <v>76</v>
      </c>
    </row>
    <row r="83" spans="4:14" ht="24.6" customHeight="1" thickBot="1" x14ac:dyDescent="0.35">
      <c r="D83">
        <v>82</v>
      </c>
      <c r="J83" s="116">
        <v>83</v>
      </c>
      <c r="K83" s="117" t="s">
        <v>161</v>
      </c>
      <c r="L83" s="133" t="s">
        <v>167</v>
      </c>
      <c r="M83" s="135" t="s">
        <v>58</v>
      </c>
      <c r="N83" s="120" t="s">
        <v>76</v>
      </c>
    </row>
    <row r="84" spans="4:14" ht="24.6" customHeight="1" thickBot="1" x14ac:dyDescent="0.35">
      <c r="D84">
        <v>83</v>
      </c>
      <c r="J84" s="116">
        <v>84</v>
      </c>
      <c r="K84" s="117" t="s">
        <v>161</v>
      </c>
      <c r="L84" s="123" t="s">
        <v>168</v>
      </c>
      <c r="M84" s="124" t="s">
        <v>58</v>
      </c>
      <c r="N84" s="120" t="s">
        <v>76</v>
      </c>
    </row>
    <row r="85" spans="4:14" ht="24.6" customHeight="1" thickBot="1" x14ac:dyDescent="0.35">
      <c r="D85">
        <v>84</v>
      </c>
      <c r="J85" s="116">
        <v>85</v>
      </c>
      <c r="K85" s="122" t="s">
        <v>161</v>
      </c>
      <c r="L85" s="133" t="s">
        <v>169</v>
      </c>
      <c r="M85" s="135" t="s">
        <v>58</v>
      </c>
      <c r="N85" s="126" t="s">
        <v>76</v>
      </c>
    </row>
    <row r="86" spans="4:14" ht="24.6" customHeight="1" thickBot="1" x14ac:dyDescent="0.35">
      <c r="D86">
        <v>85</v>
      </c>
      <c r="J86" s="116">
        <v>86</v>
      </c>
      <c r="K86" s="117" t="s">
        <v>161</v>
      </c>
      <c r="L86" s="123" t="s">
        <v>170</v>
      </c>
      <c r="M86" s="124" t="s">
        <v>58</v>
      </c>
      <c r="N86" s="120" t="s">
        <v>76</v>
      </c>
    </row>
    <row r="87" spans="4:14" ht="24.6" customHeight="1" thickBot="1" x14ac:dyDescent="0.35">
      <c r="D87">
        <v>86</v>
      </c>
      <c r="J87" s="116">
        <v>87</v>
      </c>
      <c r="K87" s="117" t="s">
        <v>171</v>
      </c>
      <c r="L87" s="123" t="s">
        <v>172</v>
      </c>
      <c r="M87" s="124" t="s">
        <v>58</v>
      </c>
      <c r="N87" s="120" t="s">
        <v>76</v>
      </c>
    </row>
    <row r="88" spans="4:14" ht="24.6" customHeight="1" thickBot="1" x14ac:dyDescent="0.35">
      <c r="D88">
        <v>87</v>
      </c>
      <c r="J88" s="116">
        <v>88</v>
      </c>
      <c r="K88" s="117" t="s">
        <v>171</v>
      </c>
      <c r="L88" s="123" t="s">
        <v>173</v>
      </c>
      <c r="M88" s="128" t="s">
        <v>58</v>
      </c>
      <c r="N88" s="120" t="s">
        <v>76</v>
      </c>
    </row>
    <row r="89" spans="4:14" ht="24.6" customHeight="1" thickBot="1" x14ac:dyDescent="0.35">
      <c r="D89">
        <v>88</v>
      </c>
      <c r="J89" s="116">
        <v>89</v>
      </c>
      <c r="K89" s="117" t="s">
        <v>171</v>
      </c>
      <c r="L89" s="123" t="s">
        <v>174</v>
      </c>
      <c r="M89" s="128" t="s">
        <v>75</v>
      </c>
      <c r="N89" s="120" t="s">
        <v>76</v>
      </c>
    </row>
    <row r="90" spans="4:14" ht="24.6" customHeight="1" thickBot="1" x14ac:dyDescent="0.35">
      <c r="D90">
        <v>89</v>
      </c>
      <c r="J90" s="116">
        <v>90</v>
      </c>
      <c r="K90" s="117" t="s">
        <v>171</v>
      </c>
      <c r="L90" s="123" t="s">
        <v>175</v>
      </c>
      <c r="M90" s="128" t="s">
        <v>75</v>
      </c>
      <c r="N90" s="120" t="s">
        <v>76</v>
      </c>
    </row>
    <row r="91" spans="4:14" ht="24.6" customHeight="1" thickBot="1" x14ac:dyDescent="0.35">
      <c r="D91">
        <v>90</v>
      </c>
      <c r="J91" s="116">
        <v>91</v>
      </c>
      <c r="K91" s="129" t="s">
        <v>171</v>
      </c>
      <c r="L91" s="123" t="s">
        <v>176</v>
      </c>
      <c r="M91" s="128" t="s">
        <v>75</v>
      </c>
      <c r="N91" s="119" t="s">
        <v>76</v>
      </c>
    </row>
    <row r="92" spans="4:14" ht="24.6" customHeight="1" thickBot="1" x14ac:dyDescent="0.35">
      <c r="D92">
        <v>91</v>
      </c>
      <c r="J92" s="116">
        <v>92</v>
      </c>
      <c r="K92" s="130" t="s">
        <v>171</v>
      </c>
      <c r="L92" s="123" t="s">
        <v>177</v>
      </c>
      <c r="M92" s="124" t="s">
        <v>75</v>
      </c>
      <c r="N92" s="124" t="s">
        <v>59</v>
      </c>
    </row>
    <row r="93" spans="4:14" ht="24.6" customHeight="1" thickBot="1" x14ac:dyDescent="0.35">
      <c r="D93">
        <v>92</v>
      </c>
      <c r="J93" s="116">
        <v>93</v>
      </c>
      <c r="K93" s="131" t="s">
        <v>171</v>
      </c>
      <c r="L93" s="123" t="s">
        <v>178</v>
      </c>
      <c r="M93" s="128" t="s">
        <v>75</v>
      </c>
      <c r="N93" s="132" t="s">
        <v>59</v>
      </c>
    </row>
    <row r="94" spans="4:14" ht="24.6" customHeight="1" thickBot="1" x14ac:dyDescent="0.35">
      <c r="D94">
        <v>93</v>
      </c>
      <c r="J94" s="116">
        <v>94</v>
      </c>
      <c r="K94" s="117" t="s">
        <v>171</v>
      </c>
      <c r="L94" s="123" t="s">
        <v>179</v>
      </c>
      <c r="M94" s="128" t="s">
        <v>75</v>
      </c>
      <c r="N94" s="120" t="s">
        <v>59</v>
      </c>
    </row>
    <row r="95" spans="4:14" ht="24.6" customHeight="1" thickBot="1" x14ac:dyDescent="0.35">
      <c r="D95">
        <v>94</v>
      </c>
      <c r="J95" s="116">
        <v>95</v>
      </c>
      <c r="K95" s="129" t="s">
        <v>171</v>
      </c>
      <c r="L95" s="123" t="s">
        <v>180</v>
      </c>
      <c r="M95" s="124" t="s">
        <v>75</v>
      </c>
      <c r="N95" s="119" t="s">
        <v>64</v>
      </c>
    </row>
    <row r="96" spans="4:14" ht="24.6" customHeight="1" thickBot="1" x14ac:dyDescent="0.35">
      <c r="D96">
        <v>95</v>
      </c>
      <c r="J96" s="116">
        <v>96</v>
      </c>
      <c r="K96" s="131" t="s">
        <v>171</v>
      </c>
      <c r="L96" s="123" t="s">
        <v>181</v>
      </c>
      <c r="M96" s="124" t="s">
        <v>58</v>
      </c>
      <c r="N96" s="132" t="s">
        <v>64</v>
      </c>
    </row>
    <row r="97" spans="4:14" ht="24.6" customHeight="1" thickBot="1" x14ac:dyDescent="0.35">
      <c r="D97">
        <v>96</v>
      </c>
      <c r="J97" s="116">
        <v>97</v>
      </c>
      <c r="K97" s="129" t="s">
        <v>171</v>
      </c>
      <c r="L97" s="123" t="s">
        <v>182</v>
      </c>
      <c r="M97" s="124" t="s">
        <v>58</v>
      </c>
      <c r="N97" s="119" t="s">
        <v>64</v>
      </c>
    </row>
    <row r="98" spans="4:14" ht="24.6" customHeight="1" thickBot="1" x14ac:dyDescent="0.35">
      <c r="D98">
        <v>97</v>
      </c>
      <c r="J98" s="116">
        <v>98</v>
      </c>
      <c r="K98" s="130" t="s">
        <v>171</v>
      </c>
      <c r="L98" s="123" t="s">
        <v>183</v>
      </c>
      <c r="M98" s="124" t="s">
        <v>58</v>
      </c>
      <c r="N98" s="124" t="s">
        <v>64</v>
      </c>
    </row>
    <row r="99" spans="4:14" ht="24.6" customHeight="1" thickBot="1" x14ac:dyDescent="0.35">
      <c r="D99">
        <v>98</v>
      </c>
      <c r="J99" s="116">
        <v>99</v>
      </c>
      <c r="K99" s="131" t="s">
        <v>171</v>
      </c>
      <c r="L99" s="123" t="s">
        <v>184</v>
      </c>
      <c r="M99" s="124" t="s">
        <v>58</v>
      </c>
      <c r="N99" s="132" t="s">
        <v>76</v>
      </c>
    </row>
    <row r="100" spans="4:14" ht="24.6" customHeight="1" thickBot="1" x14ac:dyDescent="0.35">
      <c r="D100">
        <v>99</v>
      </c>
      <c r="J100" s="116">
        <v>100</v>
      </c>
      <c r="K100" s="117" t="s">
        <v>171</v>
      </c>
      <c r="L100" s="123" t="s">
        <v>185</v>
      </c>
      <c r="M100" s="124" t="s">
        <v>75</v>
      </c>
      <c r="N100" s="120" t="s">
        <v>59</v>
      </c>
    </row>
    <row r="101" spans="4:14" ht="24.6" customHeight="1" thickBot="1" x14ac:dyDescent="0.35">
      <c r="D101">
        <v>100</v>
      </c>
      <c r="J101" s="116">
        <v>101</v>
      </c>
      <c r="K101" s="117" t="s">
        <v>171</v>
      </c>
      <c r="L101" s="123" t="s">
        <v>186</v>
      </c>
      <c r="M101" s="128" t="s">
        <v>75</v>
      </c>
      <c r="N101" s="120" t="s">
        <v>76</v>
      </c>
    </row>
    <row r="102" spans="4:14" ht="24.6" customHeight="1" thickBot="1" x14ac:dyDescent="0.35">
      <c r="D102">
        <v>101</v>
      </c>
      <c r="J102" s="116">
        <v>102</v>
      </c>
      <c r="K102" s="117" t="s">
        <v>171</v>
      </c>
      <c r="L102" s="123" t="s">
        <v>187</v>
      </c>
      <c r="M102" s="124" t="s">
        <v>58</v>
      </c>
      <c r="N102" s="120" t="s">
        <v>76</v>
      </c>
    </row>
    <row r="103" spans="4:14" ht="24.6" customHeight="1" thickBot="1" x14ac:dyDescent="0.35">
      <c r="D103">
        <v>102</v>
      </c>
      <c r="J103" s="116">
        <v>103</v>
      </c>
      <c r="K103" s="117" t="s">
        <v>171</v>
      </c>
      <c r="L103" s="123" t="s">
        <v>188</v>
      </c>
      <c r="M103" s="124" t="s">
        <v>75</v>
      </c>
      <c r="N103" s="120" t="s">
        <v>59</v>
      </c>
    </row>
    <row r="104" spans="4:14" ht="24.6" customHeight="1" thickBot="1" x14ac:dyDescent="0.35">
      <c r="D104">
        <v>103</v>
      </c>
      <c r="J104" s="116">
        <v>104</v>
      </c>
      <c r="K104" s="117" t="s">
        <v>171</v>
      </c>
      <c r="L104" s="123" t="s">
        <v>189</v>
      </c>
      <c r="M104" s="124" t="s">
        <v>58</v>
      </c>
      <c r="N104" s="120" t="s">
        <v>76</v>
      </c>
    </row>
    <row r="105" spans="4:14" ht="24.6" customHeight="1" thickBot="1" x14ac:dyDescent="0.35">
      <c r="D105">
        <v>104</v>
      </c>
      <c r="J105" s="116">
        <v>105</v>
      </c>
      <c r="K105" s="117" t="s">
        <v>171</v>
      </c>
      <c r="L105" s="123" t="s">
        <v>190</v>
      </c>
      <c r="M105" s="124" t="s">
        <v>58</v>
      </c>
      <c r="N105" s="119" t="s">
        <v>59</v>
      </c>
    </row>
    <row r="106" spans="4:14" ht="24.6" customHeight="1" thickBot="1" x14ac:dyDescent="0.35">
      <c r="D106">
        <v>105</v>
      </c>
      <c r="J106" s="116">
        <v>106</v>
      </c>
      <c r="K106" s="117" t="s">
        <v>171</v>
      </c>
      <c r="L106" s="123" t="s">
        <v>191</v>
      </c>
      <c r="M106" s="124" t="s">
        <v>58</v>
      </c>
      <c r="N106" s="132" t="s">
        <v>64</v>
      </c>
    </row>
    <row r="107" spans="4:14" ht="24.6" customHeight="1" thickBot="1" x14ac:dyDescent="0.35">
      <c r="D107">
        <v>106</v>
      </c>
      <c r="J107" s="116">
        <v>107</v>
      </c>
      <c r="K107" s="129" t="s">
        <v>171</v>
      </c>
      <c r="L107" s="123" t="s">
        <v>192</v>
      </c>
      <c r="M107" s="124" t="s">
        <v>75</v>
      </c>
      <c r="N107" s="119" t="s">
        <v>76</v>
      </c>
    </row>
    <row r="108" spans="4:14" ht="24.6" customHeight="1" x14ac:dyDescent="0.3">
      <c r="D108">
        <v>107</v>
      </c>
    </row>
    <row r="109" spans="4:14" ht="24.6" customHeight="1" x14ac:dyDescent="0.3"/>
    <row r="110" spans="4:14" ht="24.6" customHeight="1" x14ac:dyDescent="0.3"/>
    <row r="111" spans="4:14" ht="24.6" customHeight="1" x14ac:dyDescent="0.3"/>
    <row r="112" spans="4:14" ht="24.6" customHeight="1" x14ac:dyDescent="0.3"/>
    <row r="113" ht="24.6" customHeight="1" x14ac:dyDescent="0.3"/>
    <row r="114" ht="24.6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6f91eb-6bb0-46f4-8950-4f354a0210dc" xsi:nil="true"/>
    <lcf76f155ced4ddcb4097134ff3c332f xmlns="13b862fb-0df3-46f2-9c2a-dae5dde822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7A7B81A91C6C4692883D4FA4EAFDF5" ma:contentTypeVersion="15" ma:contentTypeDescription="Criar um novo documento." ma:contentTypeScope="" ma:versionID="2f45173cd9a0a9e6b6753c56de2092e5">
  <xsd:schema xmlns:xsd="http://www.w3.org/2001/XMLSchema" xmlns:xs="http://www.w3.org/2001/XMLSchema" xmlns:p="http://schemas.microsoft.com/office/2006/metadata/properties" xmlns:ns2="13b862fb-0df3-46f2-9c2a-dae5dde82258" xmlns:ns3="d36f91eb-6bb0-46f4-8950-4f354a0210dc" targetNamespace="http://schemas.microsoft.com/office/2006/metadata/properties" ma:root="true" ma:fieldsID="e4819f930a833707a42f71b01fa782a6" ns2:_="" ns3:_="">
    <xsd:import namespace="13b862fb-0df3-46f2-9c2a-dae5dde82258"/>
    <xsd:import namespace="d36f91eb-6bb0-46f4-8950-4f354a0210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862fb-0df3-46f2-9c2a-dae5dde82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f91eb-6bb0-46f4-8950-4f354a0210d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9a769d-6ed3-4a88-aced-02189e9b82d0}" ma:internalName="TaxCatchAll" ma:showField="CatchAllData" ma:web="d36f91eb-6bb0-46f4-8950-4f354a021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BE2AB-5306-4520-BFFD-71D6BC6FB373}">
  <ds:schemaRefs>
    <ds:schemaRef ds:uri="http://schemas.microsoft.com/office/2006/metadata/properties"/>
    <ds:schemaRef ds:uri="http://schemas.microsoft.com/office/infopath/2007/PartnerControls"/>
    <ds:schemaRef ds:uri="d36f91eb-6bb0-46f4-8950-4f354a0210dc"/>
    <ds:schemaRef ds:uri="13b862fb-0df3-46f2-9c2a-dae5dde82258"/>
  </ds:schemaRefs>
</ds:datastoreItem>
</file>

<file path=customXml/itemProps2.xml><?xml version="1.0" encoding="utf-8"?>
<ds:datastoreItem xmlns:ds="http://schemas.openxmlformats.org/officeDocument/2006/customXml" ds:itemID="{3B30307D-7814-4FB1-B370-738646B63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E3588-F2AE-4FBE-B58D-B06C728A5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b862fb-0df3-46f2-9c2a-dae5dde82258"/>
    <ds:schemaRef ds:uri="d36f91eb-6bb0-46f4-8950-4f354a021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Caraterização Candidatura</vt:lpstr>
      <vt:lpstr>Ficha Caraterização dos dados</vt:lpstr>
      <vt:lpstr>Estrutura de Financiamento</vt:lpstr>
      <vt:lpstr>Mérito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Leonor Pinto</cp:lastModifiedBy>
  <cp:revision/>
  <dcterms:created xsi:type="dcterms:W3CDTF">2024-08-31T11:39:48Z</dcterms:created>
  <dcterms:modified xsi:type="dcterms:W3CDTF">2024-12-11T17:46:08Z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0x0101000B7A7B81A91C6C4692883D4FA4EAFDF5</vt:lpwstr>
  </property>
  <property fmtid="{D5CDD505-2E9C-101B-9397-08002B2CF9AE}" pid="3" name="MediaServiceImageTags">
    <vt:lpwstr/>
  </property>
</Properties>
</file>